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5640" tabRatio="934" activeTab="11"/>
  </bookViews>
  <sheets>
    <sheet name="Л.мал" sheetId="1" r:id="rId1"/>
    <sheet name="Л.дев" sheetId="2" r:id="rId2"/>
    <sheet name="Л.юно" sheetId="3" r:id="rId3"/>
    <sheet name="Л.деву" sheetId="4" r:id="rId4"/>
    <sheet name="Л.юни м" sheetId="5" r:id="rId5"/>
    <sheet name="Л.юни ж" sheetId="6" r:id="rId6"/>
    <sheet name="Л.муж" sheetId="7" r:id="rId7"/>
    <sheet name="Л.жен" sheetId="8" r:id="rId8"/>
    <sheet name="Гр.мал" sheetId="9" r:id="rId9"/>
    <sheet name="Гр.юно" sheetId="10" r:id="rId10"/>
    <sheet name="Гр. юни" sheetId="11" r:id="rId11"/>
    <sheet name="Гр.муж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DistVariant" localSheetId="3">'[8]tmp'!$B$28:$B$30</definedName>
    <definedName name="DistVariant" localSheetId="7">'[10]tmp'!$B$28:$B$30</definedName>
    <definedName name="DistVariant" localSheetId="6">'[10]tmp'!$B$28:$B$30</definedName>
    <definedName name="DistVariant" localSheetId="5">'[9]tmp'!$B$28:$B$30</definedName>
    <definedName name="DistVariant" localSheetId="4">'[9]tmp'!$B$28:$B$30</definedName>
    <definedName name="DistVariant" localSheetId="2">'[8]tmp'!$B$28:$B$30</definedName>
    <definedName name="DistVariant">'[4]tmp'!$B$28:$B$30</definedName>
    <definedName name="f">'[4]tmp'!$C$34</definedName>
    <definedName name="klass1_V" localSheetId="1">#REF!</definedName>
    <definedName name="klass1_V" localSheetId="3">#REF!</definedName>
    <definedName name="klass1_V" localSheetId="7">#REF!</definedName>
    <definedName name="klass1_V" localSheetId="0">#REF!</definedName>
    <definedName name="klass1_V" localSheetId="6">#REF!</definedName>
    <definedName name="klass1_V" localSheetId="5">#REF!</definedName>
    <definedName name="klass1_V" localSheetId="4">#REF!</definedName>
    <definedName name="klass1_V" localSheetId="2">#REF!</definedName>
    <definedName name="klass1_V">#REF!</definedName>
    <definedName name="klass2_B" localSheetId="1">#REF!</definedName>
    <definedName name="klass2_B" localSheetId="3">#REF!</definedName>
    <definedName name="klass2_B" localSheetId="7">#REF!</definedName>
    <definedName name="klass2_B" localSheetId="0">#REF!</definedName>
    <definedName name="klass2_B" localSheetId="6">#REF!</definedName>
    <definedName name="klass2_B" localSheetId="5">#REF!</definedName>
    <definedName name="klass2_B" localSheetId="4">#REF!</definedName>
    <definedName name="klass2_B" localSheetId="2">#REF!</definedName>
    <definedName name="klass2_B">#REF!</definedName>
    <definedName name="klass3_A" localSheetId="1">#REF!</definedName>
    <definedName name="klass3_A" localSheetId="3">#REF!</definedName>
    <definedName name="klass3_A" localSheetId="7">#REF!</definedName>
    <definedName name="klass3_A" localSheetId="0">#REF!</definedName>
    <definedName name="klass3_A" localSheetId="6">#REF!</definedName>
    <definedName name="klass3_A" localSheetId="5">#REF!</definedName>
    <definedName name="klass3_A" localSheetId="4">#REF!</definedName>
    <definedName name="klass3_A" localSheetId="2">#REF!</definedName>
    <definedName name="klass3_A">#REF!</definedName>
    <definedName name="s">'[3]Start'!$F$17:$F$34</definedName>
    <definedName name="Shapka1" localSheetId="3">'[8]tmp'!$A$1</definedName>
    <definedName name="Shapka1" localSheetId="7">'[10]tmp'!$A$1</definedName>
    <definedName name="Shapka1" localSheetId="6">'[10]tmp'!$A$1</definedName>
    <definedName name="Shapka1" localSheetId="5">'[9]tmp'!$A$1</definedName>
    <definedName name="Shapka1" localSheetId="4">'[9]tmp'!$A$1</definedName>
    <definedName name="Shapka1" localSheetId="2">'[8]tmp'!$A$1</definedName>
    <definedName name="Shapka1">'[4]tmp'!$A$1</definedName>
    <definedName name="Shapka2" localSheetId="3">'[8]tmp'!$A$2</definedName>
    <definedName name="Shapka2" localSheetId="7">'[10]tmp'!$A$2</definedName>
    <definedName name="Shapka2" localSheetId="6">'[10]tmp'!$A$2</definedName>
    <definedName name="Shapka2" localSheetId="5">'[9]tmp'!$A$2</definedName>
    <definedName name="Shapka2" localSheetId="4">'[9]tmp'!$A$2</definedName>
    <definedName name="Shapka2" localSheetId="2">'[8]tmp'!$A$2</definedName>
    <definedName name="Shapka2">'[4]tmp'!$A$2</definedName>
    <definedName name="ShapkaData" localSheetId="3">'[8]tmp'!$A$3</definedName>
    <definedName name="ShapkaData" localSheetId="7">'[10]tmp'!$A$3</definedName>
    <definedName name="ShapkaData" localSheetId="6">'[10]tmp'!$A$3</definedName>
    <definedName name="ShapkaData" localSheetId="5">'[9]tmp'!$A$3</definedName>
    <definedName name="ShapkaData" localSheetId="4">'[9]tmp'!$A$3</definedName>
    <definedName name="ShapkaData" localSheetId="2">'[8]tmp'!$A$3</definedName>
    <definedName name="ShapkaData">'[4]tmp'!$A$3</definedName>
    <definedName name="ShapkaWhere" localSheetId="3">'[8]tmp'!$K$3</definedName>
    <definedName name="ShapkaWhere" localSheetId="7">'[10]tmp'!$K$3</definedName>
    <definedName name="ShapkaWhere" localSheetId="6">'[10]tmp'!$K$3</definedName>
    <definedName name="ShapkaWhere" localSheetId="5">'[9]tmp'!$K$3</definedName>
    <definedName name="ShapkaWhere" localSheetId="4">'[9]tmp'!$K$3</definedName>
    <definedName name="ShapkaWhere" localSheetId="2">'[8]tmp'!$K$3</definedName>
    <definedName name="ShapkaWhere">'[4]tmp'!$K$3</definedName>
    <definedName name="ss">#REF!</definedName>
    <definedName name="Variant1" localSheetId="3">'[8]tmp'!$C$31</definedName>
    <definedName name="Variant1" localSheetId="7">'[10]tmp'!$C$31</definedName>
    <definedName name="Variant1" localSheetId="6">'[10]tmp'!$C$31</definedName>
    <definedName name="Variant1" localSheetId="5">'[9]tmp'!$C$31</definedName>
    <definedName name="Variant1" localSheetId="4">'[9]tmp'!$C$31</definedName>
    <definedName name="Variant1" localSheetId="2">'[8]tmp'!$C$31</definedName>
    <definedName name="Variant1">'[4]tmp'!$C$31</definedName>
    <definedName name="Variant2" localSheetId="3">'[8]tmp'!$C$32</definedName>
    <definedName name="Variant2" localSheetId="7">'[10]tmp'!$C$32</definedName>
    <definedName name="Variant2" localSheetId="6">'[10]tmp'!$C$32</definedName>
    <definedName name="Variant2" localSheetId="5">'[9]tmp'!$C$32</definedName>
    <definedName name="Variant2" localSheetId="4">'[9]tmp'!$C$32</definedName>
    <definedName name="Variant2" localSheetId="2">'[8]tmp'!$C$32</definedName>
    <definedName name="Variant2">'[4]tmp'!$C$32</definedName>
    <definedName name="Variant3" localSheetId="3">'[8]tmp'!$C$33</definedName>
    <definedName name="Variant3" localSheetId="7">'[10]tmp'!$C$33</definedName>
    <definedName name="Variant3" localSheetId="6">'[10]tmp'!$C$33</definedName>
    <definedName name="Variant3" localSheetId="5">'[9]tmp'!$C$33</definedName>
    <definedName name="Variant3" localSheetId="4">'[9]tmp'!$C$33</definedName>
    <definedName name="Variant3" localSheetId="2">'[8]tmp'!$C$33</definedName>
    <definedName name="Variant3">'[4]tmp'!$C$33</definedName>
    <definedName name="Variant4" localSheetId="3">'[8]tmp'!$C$34</definedName>
    <definedName name="Variant4" localSheetId="7">'[10]tmp'!$C$34</definedName>
    <definedName name="Variant4" localSheetId="6">'[10]tmp'!$C$34</definedName>
    <definedName name="Variant4" localSheetId="5">'[9]tmp'!$C$34</definedName>
    <definedName name="Variant4" localSheetId="4">'[9]tmp'!$C$34</definedName>
    <definedName name="Variant4" localSheetId="2">'[8]tmp'!$C$34</definedName>
    <definedName name="Variant4">'[4]tmp'!$C$34</definedName>
    <definedName name="Variant5" localSheetId="3">'[8]tmp'!$C$35</definedName>
    <definedName name="Variant5" localSheetId="7">'[10]tmp'!$C$35</definedName>
    <definedName name="Variant5" localSheetId="6">'[10]tmp'!$C$35</definedName>
    <definedName name="Variant5" localSheetId="5">'[9]tmp'!$C$35</definedName>
    <definedName name="Variant5" localSheetId="4">'[9]tmp'!$C$35</definedName>
    <definedName name="Variant5" localSheetId="2">'[8]tmp'!$C$35</definedName>
    <definedName name="Variant5">'[4]tmp'!$C$35</definedName>
    <definedName name="VitrinaList" localSheetId="1">'[7]Start'!$F$17:$F$34</definedName>
    <definedName name="VitrinaList" localSheetId="3">'[7]Start'!$F$17:$F$34</definedName>
    <definedName name="VitrinaList" localSheetId="7">'[7]Start'!$F$17:$F$34</definedName>
    <definedName name="VitrinaList" localSheetId="0">'[7]Start'!$F$17:$F$34</definedName>
    <definedName name="VitrinaList" localSheetId="6">'[7]Start'!$F$17:$F$34</definedName>
    <definedName name="VitrinaList" localSheetId="5">'[7]Start'!$F$17:$F$34</definedName>
    <definedName name="VitrinaList" localSheetId="4">'[7]Start'!$F$17:$F$34</definedName>
    <definedName name="VitrinaList" localSheetId="2">'[7]Start'!$F$17:$F$34</definedName>
    <definedName name="VitrinaList">'[3]Start'!$F$17:$F$34</definedName>
    <definedName name="VitrinaNum" localSheetId="1">'[7]Start'!$F$15</definedName>
    <definedName name="VitrinaNum" localSheetId="3">'[7]Start'!$F$15</definedName>
    <definedName name="VitrinaNum" localSheetId="7">'[7]Start'!$F$15</definedName>
    <definedName name="VitrinaNum" localSheetId="0">'[7]Start'!$F$15</definedName>
    <definedName name="VitrinaNum" localSheetId="6">'[7]Start'!$F$15</definedName>
    <definedName name="VitrinaNum" localSheetId="5">'[7]Start'!$F$15</definedName>
    <definedName name="VitrinaNum" localSheetId="4">'[7]Start'!$F$15</definedName>
    <definedName name="VitrinaNum" localSheetId="2">'[7]Start'!$F$15</definedName>
    <definedName name="VitrinaNum">'[3]Start'!$F$15</definedName>
    <definedName name="м">#REF!</definedName>
    <definedName name="_xlnm.Print_Area" localSheetId="10">'Гр. юни'!$A$1:$AN$10</definedName>
    <definedName name="_xlnm.Print_Area" localSheetId="8">'Гр.мал'!$A$1:$AO$11</definedName>
    <definedName name="_xlnm.Print_Area" localSheetId="11">'Гр.муж'!$A$1:$AN$10</definedName>
    <definedName name="_xlnm.Print_Area" localSheetId="9">'Гр.юно'!$A$1:$AN$10</definedName>
    <definedName name="_xlnm.Print_Area" localSheetId="1">'Л.дев'!$A$1:$AT$16</definedName>
    <definedName name="_xlnm.Print_Area" localSheetId="3">'Л.деву'!$A$1:$AT$27</definedName>
    <definedName name="_xlnm.Print_Area" localSheetId="7">'Л.жен'!$A$1:$AT$13</definedName>
    <definedName name="_xlnm.Print_Area" localSheetId="0">'Л.мал'!$A$1:$AT$18</definedName>
    <definedName name="_xlnm.Print_Area" localSheetId="6">'Л.муж'!$A$1:$AT$18</definedName>
    <definedName name="_xlnm.Print_Area" localSheetId="5">'Л.юни ж'!$A$1:$AT$23</definedName>
    <definedName name="_xlnm.Print_Area" localSheetId="4">'Л.юни м'!$A$1:$AT$23</definedName>
    <definedName name="_xlnm.Print_Area" localSheetId="2">'Л.юно'!$A$1:$AT$33</definedName>
  </definedNames>
  <calcPr fullCalcOnLoad="1"/>
</workbook>
</file>

<file path=xl/comments1.xml><?xml version="1.0" encoding="utf-8"?>
<comments xmlns="http://schemas.openxmlformats.org/spreadsheetml/2006/main">
  <authors>
    <author>vokatto</author>
  </authors>
  <commentList>
    <comment ref="AE6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</commentList>
</comments>
</file>

<file path=xl/comments2.xml><?xml version="1.0" encoding="utf-8"?>
<comments xmlns="http://schemas.openxmlformats.org/spreadsheetml/2006/main">
  <authors>
    <author>vokatto</author>
  </authors>
  <commentList>
    <comment ref="AE6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</commentList>
</comments>
</file>

<file path=xl/comments3.xml><?xml version="1.0" encoding="utf-8"?>
<comments xmlns="http://schemas.openxmlformats.org/spreadsheetml/2006/main">
  <authors>
    <author>vokatto</author>
  </authors>
  <commentList>
    <comment ref="AE6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</commentList>
</comments>
</file>

<file path=xl/comments4.xml><?xml version="1.0" encoding="utf-8"?>
<comments xmlns="http://schemas.openxmlformats.org/spreadsheetml/2006/main">
  <authors>
    <author>vokatto</author>
  </authors>
  <commentList>
    <comment ref="AE6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</commentList>
</comments>
</file>

<file path=xl/comments5.xml><?xml version="1.0" encoding="utf-8"?>
<comments xmlns="http://schemas.openxmlformats.org/spreadsheetml/2006/main">
  <authors>
    <author>vokatto</author>
  </authors>
  <commentList>
    <comment ref="AE6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</commentList>
</comments>
</file>

<file path=xl/comments6.xml><?xml version="1.0" encoding="utf-8"?>
<comments xmlns="http://schemas.openxmlformats.org/spreadsheetml/2006/main">
  <authors>
    <author>vokatto</author>
  </authors>
  <commentList>
    <comment ref="AE5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</commentList>
</comments>
</file>

<file path=xl/comments7.xml><?xml version="1.0" encoding="utf-8"?>
<comments xmlns="http://schemas.openxmlformats.org/spreadsheetml/2006/main">
  <authors>
    <author>vokatto</author>
  </authors>
  <commentList>
    <comment ref="AE6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</commentList>
</comments>
</file>

<file path=xl/comments8.xml><?xml version="1.0" encoding="utf-8"?>
<comments xmlns="http://schemas.openxmlformats.org/spreadsheetml/2006/main">
  <authors>
    <author>vokatto</author>
  </authors>
  <commentList>
    <comment ref="AE6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</commentList>
</comments>
</file>

<file path=xl/sharedStrings.xml><?xml version="1.0" encoding="utf-8"?>
<sst xmlns="http://schemas.openxmlformats.org/spreadsheetml/2006/main" count="1230" uniqueCount="326">
  <si>
    <t>КОМИТЕТ ПО ФИЗИЧЕСКОЙ КУЛЬТУРЕ, СПОРТУ И МОЛОДЁЖНОЙ ПОЛИТИКЕ ГОРОДА ПЕНЗЫ
ФЕДЕРАЦИЯ СПОРТИВНОГО ТУРИЗМА ПЕНЗЕНСКОЙ ОБЛАСТИ
ЦЕНТР ДЕТСКОГО ЮНОШЕСКОГО ТУРЗМА И ЭКСКУРСИЙ</t>
  </si>
  <si>
    <t>ПЕРВЕНСТВО ГОРОДА ПО СПОРТИВНОМУ ТУРИЗМУ
(ДИСЦИПЛНА ДИСТАНЦИИ-ПЕШЕХОДНЫЕ)
НОМЕР-КОД ВИДА СПОРТА 0840005411Я</t>
  </si>
  <si>
    <t>15-17 апреля 2011 года</t>
  </si>
  <si>
    <t>г. Пенза, Ахунский лесной массив</t>
  </si>
  <si>
    <t>Протокол соревнований на дистанции пешеходная-группа, 2 класс, мальчики\девочки</t>
  </si>
  <si>
    <t>№ п/п</t>
  </si>
  <si>
    <t>МСИ</t>
  </si>
  <si>
    <t>группа</t>
  </si>
  <si>
    <t>№ команды</t>
  </si>
  <si>
    <t>Команда</t>
  </si>
  <si>
    <t>ВУЗ</t>
  </si>
  <si>
    <t>Регион</t>
  </si>
  <si>
    <t>Представитель</t>
  </si>
  <si>
    <t>Состав</t>
  </si>
  <si>
    <t>Ранг</t>
  </si>
  <si>
    <t>Чип SI</t>
  </si>
  <si>
    <t>Старт</t>
  </si>
  <si>
    <t>Этап 1. Спуск по перилам</t>
  </si>
  <si>
    <t>Отсечка</t>
  </si>
  <si>
    <t>Этап 2. Навесная переправа</t>
  </si>
  <si>
    <t>Этап 3. Переправа по параллельным перилам</t>
  </si>
  <si>
    <t>Этап 4. Переправа по бревну через сухой овраг</t>
  </si>
  <si>
    <t>Этап 5. Подъём по склону</t>
  </si>
  <si>
    <t>Этап 6. Подъем по перилам с верхней страховкой</t>
  </si>
  <si>
    <t>Этап 7. Спуск по склону по перилам в два участка</t>
  </si>
  <si>
    <t>Отсечка (мин:сек)</t>
  </si>
  <si>
    <t>Финиш</t>
  </si>
  <si>
    <t>Время на дистанции</t>
  </si>
  <si>
    <t>Штраф за отсутствие отметки SI (мм:сс)</t>
  </si>
  <si>
    <t>Время на дистанции с учетом отсечек и штрафа</t>
  </si>
  <si>
    <t>Результат</t>
  </si>
  <si>
    <t>Служебное</t>
  </si>
  <si>
    <t>Кол-во снятий</t>
  </si>
  <si>
    <t>Место</t>
  </si>
  <si>
    <t>% от результата победителя</t>
  </si>
  <si>
    <t>Выполненный разряд</t>
  </si>
  <si>
    <t>кв:</t>
  </si>
  <si>
    <t>Очки в зачет Первенства</t>
  </si>
  <si>
    <t>ЦДЮТиЭ г. Пензы (с\к "Экстрим")-3</t>
  </si>
  <si>
    <t>Гречихин А.М.</t>
  </si>
  <si>
    <t>Фокин Кирилл(2ю), Семиков Михаил(III), Дятлов Антон(2ю), Панкина Ангелина(2ю)</t>
  </si>
  <si>
    <t>ЦДЮТиЭ г. Пенза (МОУ СОШ № 28 "Лесная братва")-1</t>
  </si>
  <si>
    <t>Лисицкая Е.П.</t>
  </si>
  <si>
    <t>Мокшанцева Олеся(б/р), Садина Кристина(б/р), Михайлина Елизавета(б/р), Исайчев Кирилл(б/р)</t>
  </si>
  <si>
    <t>Главный судья____________________________ /А.В. Лисицкий, СС1К, г. Пенза/</t>
  </si>
  <si>
    <t>Гл. секретарь ___________________________________ /Е.В. Макарова, СС2К, г. Пенза/</t>
  </si>
  <si>
    <t>Протокол соревнований на дистанции пешеходная-группа, 3 класс, мужчины\женщины</t>
  </si>
  <si>
    <t>Этап 1. Навесная переправа вниз</t>
  </si>
  <si>
    <t>ЦДЮТиЭ г. Пензы-1</t>
  </si>
  <si>
    <t>ПГУ</t>
  </si>
  <si>
    <t>Сурков А.Ю.</t>
  </si>
  <si>
    <t>Макарова Евгения(КМС), Сурков Андрей(КМС), Безяев Дмитрий(КМС), Безяев Роман(II)</t>
  </si>
  <si>
    <t>1</t>
  </si>
  <si>
    <t>ТК "Зебра"-3</t>
  </si>
  <si>
    <t>Скубашевский П.А.</t>
  </si>
  <si>
    <t>Овтин Артём(II), Безруков Алексей(I), Скубашевский Павел(КМС), Мастерова Дарья(II)</t>
  </si>
  <si>
    <t>2</t>
  </si>
  <si>
    <t>ТК "Искатели"</t>
  </si>
  <si>
    <t>Будукин А.</t>
  </si>
  <si>
    <t>3</t>
  </si>
  <si>
    <t>Протокол соревнований на дистанции пешеходная-группа, 3 класс, юниоры\юниорки</t>
  </si>
  <si>
    <t>ЦДЮТиЭ г. Пензы-2</t>
  </si>
  <si>
    <t>Чистяков Иван(I), Богатырёв Павел(I), Елина Ирина(I), Горячева Дарья(II)</t>
  </si>
  <si>
    <t>ЦДЮТиЭ г. Пензы (с\к "Экстрим")-2</t>
  </si>
  <si>
    <t>Гречихин Илья(КМС), Авдонина Ольга(I), Никитина Вероника(II), Морозов Алексей(I)</t>
  </si>
  <si>
    <t>т\к "Путь"-3</t>
  </si>
  <si>
    <t>Андреев М.В.</t>
  </si>
  <si>
    <t>Андреев Никита(II), Прокаев Виктор(II), Измайлова Елена(III), Коновалова Евгения(II)</t>
  </si>
  <si>
    <t>ТК "Зебра"-2</t>
  </si>
  <si>
    <t>Мякиньков Павел(II), Климова Юлия(II), Простов Антон(III), Сучилина Ирина(I)</t>
  </si>
  <si>
    <t>4</t>
  </si>
  <si>
    <t>Протокол соревнований на дистанции пешеходная-группа, 2 класс, юноши\девушки</t>
  </si>
  <si>
    <t>ТК "Зебра"-1</t>
  </si>
  <si>
    <t>Исаков Михаил(II), Соломатин Николай(II), Попов Николай(II), Абрамова Полина(II)</t>
  </si>
  <si>
    <t>ЦДЮТиЭ г. Пензы (МОУ СОШ № 69)-1</t>
  </si>
  <si>
    <t>Безяев Д.А.</t>
  </si>
  <si>
    <t>ЦДЮТиЭ г. Пензы (МОУ СОШ № 69)-2</t>
  </si>
  <si>
    <t>ЦДЮТиЭ г. Пензы (с\к "Экстрим")-4</t>
  </si>
  <si>
    <t>Вавилова Анастасия(I), Немлий Артём(III), Коновалов Илья(2ю), Магдеева Диана(3ю)</t>
  </si>
  <si>
    <t>т\к "Путь"-2</t>
  </si>
  <si>
    <t>Чевтаев Роман(2ю), Афонин Антон(2ю), Орлов Даниил(2ю), Тихонова Мария(2ю)</t>
  </si>
  <si>
    <t>5</t>
  </si>
  <si>
    <t>Бойченко Никита(III), Василенко Ольга(III), Горемыкин Никита(II), Имоняев</t>
  </si>
  <si>
    <t>Ананьев Никита (III), Горишняя Елена(III), Борзов Евгений(2ю), Новосельцев Егор (2ю)</t>
  </si>
  <si>
    <t>Протокол соревнований на дистанции-пешеходной, 2 класса
возрастная группа мальчики\девочки
ЛИЧНЫЙ ЗАЧЕТ. ЖЕНЩИНЫ</t>
  </si>
  <si>
    <t>Универсиада</t>
  </si>
  <si>
    <t>личники</t>
  </si>
  <si>
    <t>Номер участника</t>
  </si>
  <si>
    <t>Участник</t>
  </si>
  <si>
    <t>Год</t>
  </si>
  <si>
    <t>Разряд</t>
  </si>
  <si>
    <t>ранг</t>
  </si>
  <si>
    <t>Пол</t>
  </si>
  <si>
    <t>Номер
чипа</t>
  </si>
  <si>
    <t>Результат участника</t>
  </si>
  <si>
    <t>Примечание</t>
  </si>
  <si>
    <t>м</t>
  </si>
  <si>
    <t>ж</t>
  </si>
  <si>
    <t>Страт</t>
  </si>
  <si>
    <t>Этап 3. Параллельные перила</t>
  </si>
  <si>
    <t>Этап 4. Переправа по бревну</t>
  </si>
  <si>
    <t>Этап 5. Подъём по склону с самостраховкой по перилам</t>
  </si>
  <si>
    <t>7. Спуск по перилам «дюльфер»</t>
  </si>
  <si>
    <t>8. Брод по судейским перилам</t>
  </si>
  <si>
    <t>Сумма отсечек</t>
  </si>
  <si>
    <t>Штраф за отсутствие отметки SI</t>
  </si>
  <si>
    <t>кол-во снятий</t>
  </si>
  <si>
    <t>Выполненный разряд (*)</t>
  </si>
  <si>
    <t>л</t>
  </si>
  <si>
    <t>104.6</t>
  </si>
  <si>
    <t>Евстигнеева Олеся</t>
  </si>
  <si>
    <t>3ю</t>
  </si>
  <si>
    <t>104.7</t>
  </si>
  <si>
    <t>Цереленко Полина</t>
  </si>
  <si>
    <t>2ю</t>
  </si>
  <si>
    <t>104.4</t>
  </si>
  <si>
    <t>Панкина Ангелина</t>
  </si>
  <si>
    <t>207.2</t>
  </si>
  <si>
    <t>Садина Кристина</t>
  </si>
  <si>
    <t>б/р</t>
  </si>
  <si>
    <t>207.1</t>
  </si>
  <si>
    <t>Мокшанцева Олеся</t>
  </si>
  <si>
    <t>ЦДЮТиЭ г. Пензы (с\к "Экстрим")-1</t>
  </si>
  <si>
    <t>103.3</t>
  </si>
  <si>
    <t>Костюнина Алина</t>
  </si>
  <si>
    <t xml:space="preserve"> </t>
  </si>
  <si>
    <t>Главный секретарь ________________________ /Е.В. Макарова, СС2К, г. Пенза/</t>
  </si>
  <si>
    <t>Протокол соревнований на дистанции-пешеходной, 2 класса
возрастная группа мальчики\девочки
ЛИЧНЫЙ ЗАЧЕТ. МУЖЧИНЫ</t>
  </si>
  <si>
    <t>105.1</t>
  </si>
  <si>
    <t>Ананьев Никита</t>
  </si>
  <si>
    <t>III</t>
  </si>
  <si>
    <t>104.2</t>
  </si>
  <si>
    <t>Семиков Михаил</t>
  </si>
  <si>
    <t>104.1</t>
  </si>
  <si>
    <t>Фокин Кирилл</t>
  </si>
  <si>
    <t>т\к "Путь"-1</t>
  </si>
  <si>
    <t>106.1</t>
  </si>
  <si>
    <t>Алексеенко Артур</t>
  </si>
  <si>
    <t>104.3</t>
  </si>
  <si>
    <t>Дятлов Антон</t>
  </si>
  <si>
    <t>105.2</t>
  </si>
  <si>
    <t>Новосельцев Егор</t>
  </si>
  <si>
    <t>103.1</t>
  </si>
  <si>
    <t>Круглов Сергей</t>
  </si>
  <si>
    <t>105.4</t>
  </si>
  <si>
    <t>Милёхин Николай</t>
  </si>
  <si>
    <t>Протокол соревнований на дистанции-пешеходной, 2 класса
возрастная группа юноши\девушки
ЛИЧНЫЙ ЗАЧЕТ. МУЖЧИНЫ</t>
  </si>
  <si>
    <t>201.1</t>
  </si>
  <si>
    <t>Исаков Михаил</t>
  </si>
  <si>
    <t>II</t>
  </si>
  <si>
    <t>208.2</t>
  </si>
  <si>
    <t>Бойченко Никита</t>
  </si>
  <si>
    <t>201.3</t>
  </si>
  <si>
    <t>Попов Николай</t>
  </si>
  <si>
    <t>201.2</t>
  </si>
  <si>
    <t>Соломатин Николай</t>
  </si>
  <si>
    <t>ТК "Искатели"-2</t>
  </si>
  <si>
    <t>204.1</t>
  </si>
  <si>
    <t>Кузнецов Кирилл</t>
  </si>
  <si>
    <t>210.1</t>
  </si>
  <si>
    <t>Чевтаев Роман</t>
  </si>
  <si>
    <t>210.3</t>
  </si>
  <si>
    <t>Орлов Даниил</t>
  </si>
  <si>
    <t>210.2</t>
  </si>
  <si>
    <t>Афонин Антон</t>
  </si>
  <si>
    <t>205.2</t>
  </si>
  <si>
    <t>Немлий Артём</t>
  </si>
  <si>
    <t>205.3</t>
  </si>
  <si>
    <t>Коновалов Илья</t>
  </si>
  <si>
    <t>208.4</t>
  </si>
  <si>
    <t>Имоняев Эльдар</t>
  </si>
  <si>
    <t>ЦДЮТиЭ г. Пензы (МОУ СОШ № 23)-1</t>
  </si>
  <si>
    <t>Моисеева Н.В.</t>
  </si>
  <si>
    <t>202.3</t>
  </si>
  <si>
    <t>Черков Андрей</t>
  </si>
  <si>
    <t>202.2</t>
  </si>
  <si>
    <t>Черков Максим</t>
  </si>
  <si>
    <t>208.5</t>
  </si>
  <si>
    <t>Борзов Евгений</t>
  </si>
  <si>
    <t>210.4</t>
  </si>
  <si>
    <t>Манторов Илья</t>
  </si>
  <si>
    <t>204.2</t>
  </si>
  <si>
    <t>Тугускин Александр</t>
  </si>
  <si>
    <t>Центр Образования</t>
  </si>
  <si>
    <t>Давыдова Л.В.</t>
  </si>
  <si>
    <t>206.1</t>
  </si>
  <si>
    <t>Усков Сергей</t>
  </si>
  <si>
    <t>202.1</t>
  </si>
  <si>
    <t>Наземнов Роман</t>
  </si>
  <si>
    <t>т\к "Путь"-лично</t>
  </si>
  <si>
    <t>212.1</t>
  </si>
  <si>
    <t>Панфилов Павел</t>
  </si>
  <si>
    <t>п\к "Эдельвейс"</t>
  </si>
  <si>
    <t>209.3</t>
  </si>
  <si>
    <t>Захаров Кирилл</t>
  </si>
  <si>
    <t>ЦДЮТиЭ г. Пензы (МОУ СОШ № 75)</t>
  </si>
  <si>
    <t>Захарова Е.В.</t>
  </si>
  <si>
    <t>203.3</t>
  </si>
  <si>
    <t>Савинов Максим</t>
  </si>
  <si>
    <t>206.2</t>
  </si>
  <si>
    <t>Горшков Андрей</t>
  </si>
  <si>
    <t>209.1</t>
  </si>
  <si>
    <t>Ерёмкин Олег</t>
  </si>
  <si>
    <t>Ранг дистанции</t>
  </si>
  <si>
    <t>Протокол соревнований на дистанции-пешеходной, 2 класса
возрастная группа юноши\девушки
ЛИЧНЫЙ ЗАЧЕТ. ЖЕНЩИНЫ</t>
  </si>
  <si>
    <t>201.4</t>
  </si>
  <si>
    <t>Абрамова Полина</t>
  </si>
  <si>
    <t>208.3</t>
  </si>
  <si>
    <t>Василенко Ольга</t>
  </si>
  <si>
    <t>205.4</t>
  </si>
  <si>
    <t>Магдеева Диана</t>
  </si>
  <si>
    <t>208.1</t>
  </si>
  <si>
    <t>Горишняя Елена</t>
  </si>
  <si>
    <t>207.5</t>
  </si>
  <si>
    <t>Солдатова Евгения</t>
  </si>
  <si>
    <t>203.1</t>
  </si>
  <si>
    <t>Пугачева Екатерина</t>
  </si>
  <si>
    <t>205.1</t>
  </si>
  <si>
    <t>Вавилова Анастасия</t>
  </si>
  <si>
    <t>I</t>
  </si>
  <si>
    <t>207.6</t>
  </si>
  <si>
    <t>Чернова Екатерина</t>
  </si>
  <si>
    <t>202.6</t>
  </si>
  <si>
    <t>Лазарева Татьяна</t>
  </si>
  <si>
    <t>209.2</t>
  </si>
  <si>
    <t>Ризохон Марьям</t>
  </si>
  <si>
    <t>210.5</t>
  </si>
  <si>
    <t>Тихонова Мария</t>
  </si>
  <si>
    <t>206.3</t>
  </si>
  <si>
    <t>Морозова Татьяна</t>
  </si>
  <si>
    <t>203.2</t>
  </si>
  <si>
    <t>Сиренко Дарья</t>
  </si>
  <si>
    <t>202.4</t>
  </si>
  <si>
    <t>Белугина Наталья</t>
  </si>
  <si>
    <t>202.7</t>
  </si>
  <si>
    <t>Гаганова Вера</t>
  </si>
  <si>
    <t>202.5</t>
  </si>
  <si>
    <t>Ивашкова Тамара</t>
  </si>
  <si>
    <t>Протокол соревнований на дистанции-пешеходной, 3 класса
возрастная группа юниоры\юниорки
ЛИЧНЫЙ ЗАЧЕТ. МУЖЧИНЫ</t>
  </si>
  <si>
    <t>Этап 1. Наклонная навесная переправа вниз с узлом</t>
  </si>
  <si>
    <t>Этап 2. Подъём по склону по судейским перилам</t>
  </si>
  <si>
    <t>Этап 3. Спуск по перилам</t>
  </si>
  <si>
    <t>Этап 4. навесная переправа</t>
  </si>
  <si>
    <t>Этап 5. Параллельные перила</t>
  </si>
  <si>
    <t>Этап 6. Переправа по бревну через сухой овраг</t>
  </si>
  <si>
    <t>Этап 7. Подъём по склону с самостраховкой по перилам</t>
  </si>
  <si>
    <t>303.1</t>
  </si>
  <si>
    <t>Чистяков Иван</t>
  </si>
  <si>
    <t>302.1</t>
  </si>
  <si>
    <t>Гречихин Илья</t>
  </si>
  <si>
    <t>КМС</t>
  </si>
  <si>
    <t>303.5</t>
  </si>
  <si>
    <t>Поляков Роман</t>
  </si>
  <si>
    <t>306.1</t>
  </si>
  <si>
    <t>Андреев Никита</t>
  </si>
  <si>
    <t>303.2</t>
  </si>
  <si>
    <t>Богатырёв Павел</t>
  </si>
  <si>
    <t>301.4</t>
  </si>
  <si>
    <t>Мякиньков Павел</t>
  </si>
  <si>
    <t>ЦДЮТиЭ г. Пензы (т\к "Следопыты")</t>
  </si>
  <si>
    <t>Шишкова Т.Н.</t>
  </si>
  <si>
    <t>305.2</t>
  </si>
  <si>
    <t>Андреев Антон</t>
  </si>
  <si>
    <t>302.4</t>
  </si>
  <si>
    <t>Морозов Алексей</t>
  </si>
  <si>
    <t>301.2</t>
  </si>
  <si>
    <t>Простов Антон</t>
  </si>
  <si>
    <t>305.1</t>
  </si>
  <si>
    <t>Горлушкин Максим</t>
  </si>
  <si>
    <t>306.2</t>
  </si>
  <si>
    <t>Прокаев Виктор</t>
  </si>
  <si>
    <t>ЦДЮТиЭ г. Пенза (МОУ СОШ № 28 "Лесная братва")-2</t>
  </si>
  <si>
    <t>304.1</t>
  </si>
  <si>
    <t>Сурков Владимир</t>
  </si>
  <si>
    <t>Протокол соревнований на дистанции-пешеходной, 3 класса
возрастная группа юниоры\юниорки
ЛИЧНЫЙ ЗАЧЕТ. ЖЕНЩИНЫ</t>
  </si>
  <si>
    <t>Этап 4. Навесная переправа</t>
  </si>
  <si>
    <t>303.3</t>
  </si>
  <si>
    <t>Елина Ирина</t>
  </si>
  <si>
    <t>303.6</t>
  </si>
  <si>
    <t>Васильева Кристина</t>
  </si>
  <si>
    <t>303.4</t>
  </si>
  <si>
    <t>Горячева Дарья</t>
  </si>
  <si>
    <t>301.1</t>
  </si>
  <si>
    <t>Сучилина Ирина</t>
  </si>
  <si>
    <t>302.3</t>
  </si>
  <si>
    <t>Никитина Вероника</t>
  </si>
  <si>
    <t>302.2</t>
  </si>
  <si>
    <t>Авдонина Ольга</t>
  </si>
  <si>
    <t>301.3</t>
  </si>
  <si>
    <t>Климова Юлия</t>
  </si>
  <si>
    <t>т/к "Путь" 3</t>
  </si>
  <si>
    <t>306.6</t>
  </si>
  <si>
    <t>Коновалова Евгения</t>
  </si>
  <si>
    <t>306.5</t>
  </si>
  <si>
    <t>Тихонова Арина</t>
  </si>
  <si>
    <t>306.3</t>
  </si>
  <si>
    <t>Измайлова Елена</t>
  </si>
  <si>
    <t>306.4</t>
  </si>
  <si>
    <t>Развозжаева Ангелина</t>
  </si>
  <si>
    <t>(*) Расчет выполненных разрядов произведен на основании "Разрядных требований по туризму спортивному на 2001-2004 гг ЕВСК".
После утверждения разрядных требований на 2006-2009 гг. данный протокол будет пересмотрен.</t>
  </si>
  <si>
    <t>Маргишвили Давид</t>
  </si>
  <si>
    <t>402.2</t>
  </si>
  <si>
    <t>Коновалов Дмитрий</t>
  </si>
  <si>
    <t>405.1</t>
  </si>
  <si>
    <t>ЦДЮТиЭ г. Пензы (с\к "Экстрим")-5</t>
  </si>
  <si>
    <t>Овтин Артём</t>
  </si>
  <si>
    <t>401.4</t>
  </si>
  <si>
    <t>Скубашевский Павел</t>
  </si>
  <si>
    <t>401.2</t>
  </si>
  <si>
    <t>Безяев Дмитрий</t>
  </si>
  <si>
    <t>402.1</t>
  </si>
  <si>
    <t>Безруков Алексей</t>
  </si>
  <si>
    <t>401.3</t>
  </si>
  <si>
    <t>Сурков Андрей</t>
  </si>
  <si>
    <t>402.3</t>
  </si>
  <si>
    <t>Протокол соревнований на дистанции-пешеходной, 3 класса
возрастная группа мужчины\женщины
ЛИЧНЫЙ ЗАЧЕТ. МУЖЧИНЫ</t>
  </si>
  <si>
    <t>Протокол соревнований на дистанции-пешеходной, 3 класса
возрастная группа мужчины\женщины
ЛИЧНЫЙ ЗАЧЕТ. ЖЕНЩИНЫ</t>
  </si>
  <si>
    <t>401.1</t>
  </si>
  <si>
    <t>Мастерова Дарья</t>
  </si>
  <si>
    <t>402.5</t>
  </si>
  <si>
    <t>Макарова Евгения</t>
  </si>
  <si>
    <t>401.5</t>
  </si>
  <si>
    <t>Латонова Яна</t>
  </si>
  <si>
    <t>401.6</t>
  </si>
  <si>
    <t>Тархова Елена</t>
  </si>
  <si>
    <t>Будукин Андрей(II), Ханжин Сергей(III), Шмарёва Стефания(III), Кузнецов Кирилл (II)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</si>
</sst>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400]h:mm:ss\ AM/PM"/>
    <numFmt numFmtId="166" formatCode="[h]:mm:ss;@"/>
    <numFmt numFmtId="167" formatCode="h:mm:ss;@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0"/>
      <color indexed="12"/>
      <name val="Tahoma"/>
      <family val="2"/>
    </font>
    <font>
      <b/>
      <sz val="11"/>
      <color indexed="17"/>
      <name val="Arial"/>
      <family val="2"/>
    </font>
    <font>
      <b/>
      <sz val="11"/>
      <color indexed="10"/>
      <name val="Arial"/>
      <family val="2"/>
    </font>
    <font>
      <b/>
      <sz val="18"/>
      <color indexed="10"/>
      <name val="Arial"/>
      <family val="2"/>
    </font>
    <font>
      <b/>
      <sz val="11"/>
      <color indexed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52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164" fontId="0" fillId="0" borderId="0" xfId="0" applyNumberFormat="1" applyFont="1" applyFill="1" applyAlignment="1">
      <alignment/>
    </xf>
    <xf numFmtId="45" fontId="6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49" fontId="7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textRotation="90" wrapText="1"/>
    </xf>
    <xf numFmtId="0" fontId="9" fillId="0" borderId="11" xfId="0" applyFont="1" applyFill="1" applyBorder="1" applyAlignment="1">
      <alignment vertical="center" textRotation="90" wrapText="1"/>
    </xf>
    <xf numFmtId="0" fontId="9" fillId="0" borderId="12" xfId="0" applyFont="1" applyFill="1" applyBorder="1" applyAlignment="1">
      <alignment vertical="center" textRotation="90" wrapText="1"/>
    </xf>
    <xf numFmtId="0" fontId="9" fillId="0" borderId="13" xfId="0" applyFont="1" applyFill="1" applyBorder="1" applyAlignment="1">
      <alignment vertical="center" textRotation="90" wrapText="1"/>
    </xf>
    <xf numFmtId="0" fontId="9" fillId="0" borderId="11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wrapText="1"/>
    </xf>
    <xf numFmtId="164" fontId="9" fillId="0" borderId="13" xfId="0" applyNumberFormat="1" applyFont="1" applyFill="1" applyBorder="1" applyAlignment="1">
      <alignment textRotation="90"/>
    </xf>
    <xf numFmtId="0" fontId="9" fillId="0" borderId="16" xfId="0" applyFont="1" applyFill="1" applyBorder="1" applyAlignment="1">
      <alignment/>
    </xf>
    <xf numFmtId="0" fontId="6" fillId="0" borderId="14" xfId="0" applyFont="1" applyFill="1" applyBorder="1" applyAlignment="1">
      <alignment horizontal="center" textRotation="90" wrapText="1"/>
    </xf>
    <xf numFmtId="45" fontId="10" fillId="0" borderId="15" xfId="0" applyNumberFormat="1" applyFont="1" applyFill="1" applyBorder="1" applyAlignment="1">
      <alignment vertical="top" textRotation="90" wrapText="1"/>
    </xf>
    <xf numFmtId="0" fontId="6" fillId="0" borderId="15" xfId="0" applyFont="1" applyFill="1" applyBorder="1" applyAlignment="1">
      <alignment horizontal="center" textRotation="90" wrapText="1"/>
    </xf>
    <xf numFmtId="45" fontId="10" fillId="0" borderId="15" xfId="0" applyNumberFormat="1" applyFont="1" applyFill="1" applyBorder="1" applyAlignment="1">
      <alignment horizontal="center" vertical="top" textRotation="90" wrapText="1"/>
    </xf>
    <xf numFmtId="45" fontId="11" fillId="0" borderId="11" xfId="0" applyNumberFormat="1" applyFont="1" applyFill="1" applyBorder="1" applyAlignment="1">
      <alignment horizontal="center" textRotation="90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textRotation="90" wrapText="1"/>
    </xf>
    <xf numFmtId="165" fontId="5" fillId="0" borderId="15" xfId="0" applyNumberFormat="1" applyFont="1" applyFill="1" applyBorder="1" applyAlignment="1">
      <alignment horizontal="center" textRotation="90" wrapText="1"/>
    </xf>
    <xf numFmtId="0" fontId="9" fillId="0" borderId="12" xfId="0" applyFont="1" applyFill="1" applyBorder="1" applyAlignment="1">
      <alignment horizontal="center" textRotation="90" wrapText="1"/>
    </xf>
    <xf numFmtId="0" fontId="8" fillId="0" borderId="16" xfId="0" applyFont="1" applyFill="1" applyBorder="1" applyAlignment="1">
      <alignment horizontal="center" textRotation="90" wrapText="1"/>
    </xf>
    <xf numFmtId="0" fontId="9" fillId="0" borderId="16" xfId="0" applyFont="1" applyFill="1" applyBorder="1" applyAlignment="1">
      <alignment horizontal="center" textRotation="90" wrapText="1"/>
    </xf>
    <xf numFmtId="49" fontId="8" fillId="0" borderId="14" xfId="0" applyNumberFormat="1" applyFont="1" applyFill="1" applyBorder="1" applyAlignment="1">
      <alignment horizontal="center" textRotation="90" wrapText="1"/>
    </xf>
    <xf numFmtId="0" fontId="9" fillId="0" borderId="15" xfId="0" applyFont="1" applyFill="1" applyBorder="1" applyAlignment="1">
      <alignment horizontal="center" textRotation="90" wrapText="1"/>
    </xf>
    <xf numFmtId="0" fontId="9" fillId="0" borderId="13" xfId="0" applyFont="1" applyFill="1" applyBorder="1" applyAlignment="1">
      <alignment horizontal="center" textRotation="90" wrapText="1"/>
    </xf>
    <xf numFmtId="0" fontId="0" fillId="0" borderId="17" xfId="0" applyFont="1" applyFill="1" applyBorder="1" applyAlignment="1">
      <alignment horizontal="right"/>
    </xf>
    <xf numFmtId="166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8" fillId="0" borderId="18" xfId="0" applyNumberFormat="1" applyFont="1" applyFill="1" applyBorder="1" applyAlignment="1">
      <alignment horizontal="center" textRotation="90"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6" fillId="0" borderId="23" xfId="0" applyFont="1" applyFill="1" applyBorder="1" applyAlignment="1">
      <alignment wrapText="1"/>
    </xf>
    <xf numFmtId="0" fontId="6" fillId="0" borderId="24" xfId="0" applyFont="1" applyFill="1" applyBorder="1" applyAlignment="1">
      <alignment wrapText="1"/>
    </xf>
    <xf numFmtId="164" fontId="6" fillId="0" borderId="22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 horizontal="left"/>
    </xf>
    <xf numFmtId="165" fontId="0" fillId="0" borderId="25" xfId="0" applyNumberFormat="1" applyFont="1" applyFill="1" applyBorder="1" applyAlignment="1">
      <alignment/>
    </xf>
    <xf numFmtId="20" fontId="6" fillId="0" borderId="21" xfId="0" applyNumberFormat="1" applyFont="1" applyFill="1" applyBorder="1" applyAlignment="1">
      <alignment/>
    </xf>
    <xf numFmtId="165" fontId="6" fillId="0" borderId="24" xfId="0" applyNumberFormat="1" applyFont="1" applyFill="1" applyBorder="1" applyAlignment="1">
      <alignment/>
    </xf>
    <xf numFmtId="0" fontId="6" fillId="0" borderId="24" xfId="0" applyFont="1" applyFill="1" applyBorder="1" applyAlignment="1">
      <alignment/>
    </xf>
    <xf numFmtId="45" fontId="6" fillId="0" borderId="24" xfId="0" applyNumberFormat="1" applyFont="1" applyFill="1" applyBorder="1" applyAlignment="1">
      <alignment/>
    </xf>
    <xf numFmtId="45" fontId="0" fillId="0" borderId="20" xfId="0" applyNumberFormat="1" applyFont="1" applyFill="1" applyBorder="1" applyAlignment="1">
      <alignment/>
    </xf>
    <xf numFmtId="21" fontId="0" fillId="0" borderId="22" xfId="0" applyNumberFormat="1" applyFont="1" applyFill="1" applyBorder="1" applyAlignment="1">
      <alignment/>
    </xf>
    <xf numFmtId="21" fontId="0" fillId="0" borderId="23" xfId="0" applyNumberFormat="1" applyFont="1" applyFill="1" applyBorder="1" applyAlignment="1">
      <alignment/>
    </xf>
    <xf numFmtId="45" fontId="0" fillId="0" borderId="24" xfId="0" applyNumberFormat="1" applyFont="1" applyFill="1" applyBorder="1" applyAlignment="1">
      <alignment/>
    </xf>
    <xf numFmtId="21" fontId="0" fillId="0" borderId="21" xfId="0" applyNumberFormat="1" applyFont="1" applyFill="1" applyBorder="1" applyAlignment="1">
      <alignment/>
    </xf>
    <xf numFmtId="21" fontId="12" fillId="0" borderId="25" xfId="0" applyNumberFormat="1" applyFont="1" applyFill="1" applyBorder="1" applyAlignment="1">
      <alignment horizontal="right"/>
    </xf>
    <xf numFmtId="0" fontId="0" fillId="0" borderId="21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49" fontId="12" fillId="0" borderId="23" xfId="0" applyNumberFormat="1" applyFont="1" applyFill="1" applyBorder="1" applyAlignment="1">
      <alignment horizontal="center"/>
    </xf>
    <xf numFmtId="10" fontId="12" fillId="0" borderId="24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0" fillId="0" borderId="28" xfId="0" applyFont="1" applyFill="1" applyBorder="1" applyAlignment="1">
      <alignment wrapText="1"/>
    </xf>
    <xf numFmtId="0" fontId="6" fillId="0" borderId="31" xfId="0" applyFont="1" applyFill="1" applyBorder="1" applyAlignment="1">
      <alignment wrapText="1"/>
    </xf>
    <xf numFmtId="0" fontId="6" fillId="0" borderId="32" xfId="0" applyFont="1" applyFill="1" applyBorder="1" applyAlignment="1">
      <alignment wrapText="1"/>
    </xf>
    <xf numFmtId="164" fontId="6" fillId="0" borderId="30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/>
    </xf>
    <xf numFmtId="165" fontId="0" fillId="0" borderId="34" xfId="0" applyNumberFormat="1" applyFont="1" applyFill="1" applyBorder="1" applyAlignment="1">
      <alignment/>
    </xf>
    <xf numFmtId="21" fontId="6" fillId="0" borderId="29" xfId="0" applyNumberFormat="1" applyFont="1" applyFill="1" applyBorder="1" applyAlignment="1">
      <alignment/>
    </xf>
    <xf numFmtId="165" fontId="6" fillId="0" borderId="32" xfId="0" applyNumberFormat="1" applyFont="1" applyFill="1" applyBorder="1" applyAlignment="1">
      <alignment/>
    </xf>
    <xf numFmtId="0" fontId="6" fillId="0" borderId="32" xfId="0" applyFont="1" applyFill="1" applyBorder="1" applyAlignment="1">
      <alignment/>
    </xf>
    <xf numFmtId="45" fontId="6" fillId="0" borderId="32" xfId="0" applyNumberFormat="1" applyFont="1" applyFill="1" applyBorder="1" applyAlignment="1">
      <alignment/>
    </xf>
    <xf numFmtId="45" fontId="0" fillId="0" borderId="35" xfId="0" applyNumberFormat="1" applyFont="1" applyFill="1" applyBorder="1" applyAlignment="1">
      <alignment/>
    </xf>
    <xf numFmtId="21" fontId="0" fillId="0" borderId="36" xfId="0" applyNumberFormat="1" applyFont="1" applyFill="1" applyBorder="1" applyAlignment="1">
      <alignment/>
    </xf>
    <xf numFmtId="21" fontId="0" fillId="0" borderId="37" xfId="0" applyNumberFormat="1" applyFont="1" applyFill="1" applyBorder="1" applyAlignment="1">
      <alignment/>
    </xf>
    <xf numFmtId="45" fontId="0" fillId="0" borderId="38" xfId="0" applyNumberFormat="1" applyFont="1" applyFill="1" applyBorder="1" applyAlignment="1">
      <alignment/>
    </xf>
    <xf numFmtId="21" fontId="0" fillId="0" borderId="39" xfId="0" applyNumberFormat="1" applyFont="1" applyFill="1" applyBorder="1" applyAlignment="1">
      <alignment/>
    </xf>
    <xf numFmtId="21" fontId="12" fillId="0" borderId="34" xfId="0" applyNumberFormat="1" applyFont="1" applyFill="1" applyBorder="1" applyAlignment="1">
      <alignment horizontal="right"/>
    </xf>
    <xf numFmtId="0" fontId="0" fillId="0" borderId="39" xfId="0" applyNumberFormat="1" applyFont="1" applyFill="1" applyBorder="1" applyAlignment="1">
      <alignment/>
    </xf>
    <xf numFmtId="0" fontId="0" fillId="0" borderId="34" xfId="0" applyNumberFormat="1" applyFont="1" applyFill="1" applyBorder="1" applyAlignment="1">
      <alignment/>
    </xf>
    <xf numFmtId="49" fontId="12" fillId="0" borderId="37" xfId="0" applyNumberFormat="1" applyFont="1" applyFill="1" applyBorder="1" applyAlignment="1">
      <alignment horizontal="center"/>
    </xf>
    <xf numFmtId="10" fontId="12" fillId="0" borderId="38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 horizontal="right"/>
    </xf>
    <xf numFmtId="166" fontId="0" fillId="0" borderId="39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left" indent="1"/>
    </xf>
    <xf numFmtId="45" fontId="13" fillId="0" borderId="0" xfId="0" applyNumberFormat="1" applyFont="1" applyFill="1" applyAlignment="1">
      <alignment/>
    </xf>
    <xf numFmtId="45" fontId="12" fillId="0" borderId="0" xfId="0" applyNumberFormat="1" applyFont="1" applyFill="1" applyAlignment="1">
      <alignment/>
    </xf>
    <xf numFmtId="165" fontId="12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164" fontId="14" fillId="0" borderId="0" xfId="0" applyNumberFormat="1" applyFont="1" applyFill="1" applyBorder="1" applyAlignment="1">
      <alignment/>
    </xf>
    <xf numFmtId="21" fontId="14" fillId="0" borderId="0" xfId="0" applyNumberFormat="1" applyFont="1" applyFill="1" applyBorder="1" applyAlignment="1">
      <alignment/>
    </xf>
    <xf numFmtId="45" fontId="6" fillId="0" borderId="0" xfId="0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165" fontId="14" fillId="0" borderId="0" xfId="0" applyNumberFormat="1" applyFont="1" applyFill="1" applyBorder="1" applyAlignment="1">
      <alignment/>
    </xf>
    <xf numFmtId="45" fontId="14" fillId="0" borderId="0" xfId="0" applyNumberFormat="1" applyFont="1" applyFill="1" applyBorder="1" applyAlignment="1">
      <alignment/>
    </xf>
    <xf numFmtId="10" fontId="14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5" fontId="0" fillId="0" borderId="0" xfId="0" applyNumberFormat="1" applyFont="1" applyFill="1" applyAlignment="1">
      <alignment/>
    </xf>
    <xf numFmtId="0" fontId="9" fillId="0" borderId="41" xfId="0" applyFont="1" applyFill="1" applyBorder="1" applyAlignment="1">
      <alignment vertical="center" textRotation="90" wrapText="1"/>
    </xf>
    <xf numFmtId="0" fontId="9" fillId="0" borderId="42" xfId="0" applyFont="1" applyFill="1" applyBorder="1" applyAlignment="1">
      <alignment vertical="center" textRotation="90" wrapText="1"/>
    </xf>
    <xf numFmtId="0" fontId="9" fillId="0" borderId="17" xfId="0" applyFont="1" applyFill="1" applyBorder="1" applyAlignment="1">
      <alignment vertical="center" textRotation="90" wrapText="1"/>
    </xf>
    <xf numFmtId="0" fontId="9" fillId="0" borderId="43" xfId="0" applyFont="1" applyFill="1" applyBorder="1" applyAlignment="1">
      <alignment vertical="center" textRotation="90" wrapText="1"/>
    </xf>
    <xf numFmtId="0" fontId="9" fillId="0" borderId="44" xfId="0" applyFont="1" applyFill="1" applyBorder="1" applyAlignment="1">
      <alignment/>
    </xf>
    <xf numFmtId="0" fontId="9" fillId="0" borderId="45" xfId="0" applyFont="1" applyFill="1" applyBorder="1" applyAlignment="1">
      <alignment wrapText="1"/>
    </xf>
    <xf numFmtId="164" fontId="9" fillId="0" borderId="43" xfId="0" applyNumberFormat="1" applyFont="1" applyFill="1" applyBorder="1" applyAlignment="1">
      <alignment textRotation="90"/>
    </xf>
    <xf numFmtId="0" fontId="9" fillId="0" borderId="46" xfId="0" applyFont="1" applyFill="1" applyBorder="1" applyAlignment="1">
      <alignment/>
    </xf>
    <xf numFmtId="0" fontId="6" fillId="0" borderId="44" xfId="0" applyFont="1" applyFill="1" applyBorder="1" applyAlignment="1">
      <alignment horizontal="center" textRotation="90" wrapText="1"/>
    </xf>
    <xf numFmtId="45" fontId="10" fillId="0" borderId="45" xfId="0" applyNumberFormat="1" applyFont="1" applyFill="1" applyBorder="1" applyAlignment="1">
      <alignment vertical="top" textRotation="90" wrapText="1"/>
    </xf>
    <xf numFmtId="0" fontId="6" fillId="0" borderId="45" xfId="0" applyFont="1" applyFill="1" applyBorder="1" applyAlignment="1">
      <alignment horizontal="center" textRotation="90" wrapText="1"/>
    </xf>
    <xf numFmtId="45" fontId="10" fillId="0" borderId="45" xfId="0" applyNumberFormat="1" applyFont="1" applyFill="1" applyBorder="1" applyAlignment="1">
      <alignment horizontal="center" vertical="top" textRotation="90" wrapText="1"/>
    </xf>
    <xf numFmtId="45" fontId="11" fillId="0" borderId="42" xfId="0" applyNumberFormat="1" applyFont="1" applyFill="1" applyBorder="1" applyAlignment="1">
      <alignment horizontal="center" textRotation="90" wrapText="1"/>
    </xf>
    <xf numFmtId="0" fontId="9" fillId="0" borderId="43" xfId="0" applyFont="1" applyFill="1" applyBorder="1" applyAlignment="1">
      <alignment horizontal="center" wrapText="1"/>
    </xf>
    <xf numFmtId="0" fontId="9" fillId="0" borderId="44" xfId="0" applyFont="1" applyFill="1" applyBorder="1" applyAlignment="1">
      <alignment horizontal="center" textRotation="90" wrapText="1"/>
    </xf>
    <xf numFmtId="165" fontId="5" fillId="0" borderId="45" xfId="0" applyNumberFormat="1" applyFont="1" applyFill="1" applyBorder="1" applyAlignment="1">
      <alignment horizontal="center" textRotation="90" wrapText="1"/>
    </xf>
    <xf numFmtId="0" fontId="9" fillId="0" borderId="17" xfId="0" applyFont="1" applyFill="1" applyBorder="1" applyAlignment="1">
      <alignment horizontal="center" textRotation="90" wrapText="1"/>
    </xf>
    <xf numFmtId="0" fontId="8" fillId="0" borderId="46" xfId="0" applyFont="1" applyFill="1" applyBorder="1" applyAlignment="1">
      <alignment horizontal="center" textRotation="90" wrapText="1"/>
    </xf>
    <xf numFmtId="0" fontId="9" fillId="0" borderId="41" xfId="0" applyFont="1" applyFill="1" applyBorder="1" applyAlignment="1">
      <alignment horizontal="center" textRotation="90" wrapText="1"/>
    </xf>
    <xf numFmtId="49" fontId="8" fillId="0" borderId="46" xfId="0" applyNumberFormat="1" applyFont="1" applyFill="1" applyBorder="1" applyAlignment="1">
      <alignment horizontal="center" textRotation="90" wrapText="1"/>
    </xf>
    <xf numFmtId="49" fontId="8" fillId="0" borderId="47" xfId="0" applyNumberFormat="1" applyFont="1" applyFill="1" applyBorder="1" applyAlignment="1">
      <alignment horizontal="center" textRotation="90" wrapText="1"/>
    </xf>
    <xf numFmtId="0" fontId="12" fillId="0" borderId="48" xfId="0" applyFont="1" applyFill="1" applyBorder="1" applyAlignment="1">
      <alignment/>
    </xf>
    <xf numFmtId="0" fontId="12" fillId="0" borderId="49" xfId="0" applyFont="1" applyFill="1" applyBorder="1" applyAlignment="1">
      <alignment/>
    </xf>
    <xf numFmtId="0" fontId="0" fillId="0" borderId="50" xfId="0" applyFill="1" applyBorder="1" applyAlignment="1">
      <alignment wrapText="1"/>
    </xf>
    <xf numFmtId="0" fontId="0" fillId="0" borderId="51" xfId="0" applyFont="1" applyFill="1" applyBorder="1" applyAlignment="1">
      <alignment wrapText="1"/>
    </xf>
    <xf numFmtId="0" fontId="0" fillId="0" borderId="49" xfId="0" applyFill="1" applyBorder="1" applyAlignment="1">
      <alignment wrapText="1"/>
    </xf>
    <xf numFmtId="0" fontId="6" fillId="0" borderId="49" xfId="0" applyFont="1" applyFill="1" applyBorder="1" applyAlignment="1">
      <alignment wrapText="1"/>
    </xf>
    <xf numFmtId="164" fontId="12" fillId="0" borderId="49" xfId="0" applyNumberFormat="1" applyFont="1" applyFill="1" applyBorder="1" applyAlignment="1">
      <alignment horizontal="left" indent="1"/>
    </xf>
    <xf numFmtId="45" fontId="13" fillId="0" borderId="49" xfId="0" applyNumberFormat="1" applyFont="1" applyFill="1" applyBorder="1" applyAlignment="1">
      <alignment/>
    </xf>
    <xf numFmtId="45" fontId="12" fillId="0" borderId="49" xfId="0" applyNumberFormat="1" applyFont="1" applyFill="1" applyBorder="1" applyAlignment="1">
      <alignment/>
    </xf>
    <xf numFmtId="21" fontId="0" fillId="0" borderId="49" xfId="0" applyNumberFormat="1" applyFont="1" applyFill="1" applyBorder="1" applyAlignment="1">
      <alignment/>
    </xf>
    <xf numFmtId="165" fontId="12" fillId="0" borderId="49" xfId="0" applyNumberFormat="1" applyFont="1" applyFill="1" applyBorder="1" applyAlignment="1">
      <alignment/>
    </xf>
    <xf numFmtId="0" fontId="12" fillId="0" borderId="52" xfId="0" applyFont="1" applyFill="1" applyBorder="1" applyAlignment="1">
      <alignment/>
    </xf>
    <xf numFmtId="21" fontId="12" fillId="0" borderId="53" xfId="0" applyNumberFormat="1" applyFont="1" applyFill="1" applyBorder="1" applyAlignment="1">
      <alignment horizontal="right"/>
    </xf>
    <xf numFmtId="0" fontId="12" fillId="0" borderId="51" xfId="0" applyFont="1" applyFill="1" applyBorder="1" applyAlignment="1">
      <alignment/>
    </xf>
    <xf numFmtId="49" fontId="12" fillId="0" borderId="53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50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164" fontId="6" fillId="0" borderId="49" xfId="0" applyNumberFormat="1" applyFont="1" applyFill="1" applyBorder="1" applyAlignment="1">
      <alignment/>
    </xf>
    <xf numFmtId="0" fontId="0" fillId="0" borderId="49" xfId="0" applyNumberFormat="1" applyFont="1" applyFill="1" applyBorder="1" applyAlignment="1">
      <alignment horizontal="left"/>
    </xf>
    <xf numFmtId="165" fontId="0" fillId="0" borderId="49" xfId="0" applyNumberFormat="1" applyFont="1" applyFill="1" applyBorder="1" applyAlignment="1">
      <alignment/>
    </xf>
    <xf numFmtId="20" fontId="6" fillId="0" borderId="49" xfId="0" applyNumberFormat="1" applyFont="1" applyFill="1" applyBorder="1" applyAlignment="1">
      <alignment/>
    </xf>
    <xf numFmtId="165" fontId="6" fillId="0" borderId="49" xfId="0" applyNumberFormat="1" applyFont="1" applyFill="1" applyBorder="1" applyAlignment="1">
      <alignment/>
    </xf>
    <xf numFmtId="0" fontId="6" fillId="0" borderId="49" xfId="0" applyFont="1" applyFill="1" applyBorder="1" applyAlignment="1">
      <alignment/>
    </xf>
    <xf numFmtId="45" fontId="6" fillId="0" borderId="49" xfId="0" applyNumberFormat="1" applyFont="1" applyFill="1" applyBorder="1" applyAlignment="1">
      <alignment/>
    </xf>
    <xf numFmtId="45" fontId="0" fillId="0" borderId="49" xfId="0" applyNumberFormat="1" applyFont="1" applyFill="1" applyBorder="1" applyAlignment="1">
      <alignment/>
    </xf>
    <xf numFmtId="21" fontId="0" fillId="0" borderId="52" xfId="0" applyNumberFormat="1" applyFont="1" applyFill="1" applyBorder="1" applyAlignment="1">
      <alignment/>
    </xf>
    <xf numFmtId="0" fontId="0" fillId="0" borderId="51" xfId="0" applyNumberFormat="1" applyFont="1" applyFill="1" applyBorder="1" applyAlignment="1">
      <alignment/>
    </xf>
    <xf numFmtId="0" fontId="0" fillId="0" borderId="52" xfId="0" applyNumberFormat="1" applyFont="1" applyFill="1" applyBorder="1" applyAlignment="1">
      <alignment/>
    </xf>
    <xf numFmtId="10" fontId="12" fillId="0" borderId="23" xfId="0" applyNumberFormat="1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0" fillId="0" borderId="31" xfId="0" applyFont="1" applyFill="1" applyBorder="1" applyAlignment="1">
      <alignment wrapText="1"/>
    </xf>
    <xf numFmtId="0" fontId="0" fillId="0" borderId="32" xfId="0" applyFill="1" applyBorder="1" applyAlignment="1">
      <alignment wrapText="1"/>
    </xf>
    <xf numFmtId="164" fontId="6" fillId="0" borderId="32" xfId="0" applyNumberFormat="1" applyFont="1" applyFill="1" applyBorder="1" applyAlignment="1">
      <alignment/>
    </xf>
    <xf numFmtId="49" fontId="0" fillId="0" borderId="32" xfId="0" applyNumberFormat="1" applyFont="1" applyFill="1" applyBorder="1" applyAlignment="1">
      <alignment/>
    </xf>
    <xf numFmtId="165" fontId="0" fillId="0" borderId="32" xfId="0" applyNumberFormat="1" applyFont="1" applyFill="1" applyBorder="1" applyAlignment="1">
      <alignment/>
    </xf>
    <xf numFmtId="21" fontId="6" fillId="0" borderId="32" xfId="0" applyNumberFormat="1" applyFont="1" applyFill="1" applyBorder="1" applyAlignment="1">
      <alignment/>
    </xf>
    <xf numFmtId="45" fontId="0" fillId="0" borderId="32" xfId="0" applyNumberFormat="1" applyFont="1" applyFill="1" applyBorder="1" applyAlignment="1">
      <alignment/>
    </xf>
    <xf numFmtId="21" fontId="0" fillId="0" borderId="32" xfId="0" applyNumberFormat="1" applyFont="1" applyFill="1" applyBorder="1" applyAlignment="1">
      <alignment/>
    </xf>
    <xf numFmtId="21" fontId="0" fillId="0" borderId="54" xfId="0" applyNumberFormat="1" applyFont="1" applyFill="1" applyBorder="1" applyAlignment="1">
      <alignment/>
    </xf>
    <xf numFmtId="21" fontId="12" fillId="0" borderId="33" xfId="0" applyNumberFormat="1" applyFont="1" applyFill="1" applyBorder="1" applyAlignment="1">
      <alignment horizontal="right"/>
    </xf>
    <xf numFmtId="0" fontId="0" fillId="0" borderId="31" xfId="0" applyNumberFormat="1" applyFont="1" applyFill="1" applyBorder="1" applyAlignment="1">
      <alignment/>
    </xf>
    <xf numFmtId="0" fontId="0" fillId="0" borderId="54" xfId="0" applyNumberFormat="1" applyFont="1" applyFill="1" applyBorder="1" applyAlignment="1">
      <alignment/>
    </xf>
    <xf numFmtId="49" fontId="12" fillId="0" borderId="33" xfId="0" applyNumberFormat="1" applyFont="1" applyFill="1" applyBorder="1" applyAlignment="1">
      <alignment horizontal="center"/>
    </xf>
    <xf numFmtId="10" fontId="12" fillId="0" borderId="39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14" fillId="0" borderId="0" xfId="0" applyFont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164" fontId="6" fillId="0" borderId="24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 horizontal="left"/>
    </xf>
    <xf numFmtId="165" fontId="0" fillId="0" borderId="24" xfId="0" applyNumberFormat="1" applyFont="1" applyFill="1" applyBorder="1" applyAlignment="1">
      <alignment/>
    </xf>
    <xf numFmtId="20" fontId="6" fillId="0" borderId="24" xfId="0" applyNumberFormat="1" applyFont="1" applyFill="1" applyBorder="1" applyAlignment="1">
      <alignment/>
    </xf>
    <xf numFmtId="21" fontId="0" fillId="0" borderId="24" xfId="0" applyNumberFormat="1" applyFont="1" applyFill="1" applyBorder="1" applyAlignment="1">
      <alignment/>
    </xf>
    <xf numFmtId="21" fontId="0" fillId="0" borderId="55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49" fontId="12" fillId="0" borderId="24" xfId="0" applyNumberFormat="1" applyFont="1" applyFill="1" applyBorder="1" applyAlignment="1">
      <alignment horizontal="center"/>
    </xf>
    <xf numFmtId="21" fontId="0" fillId="0" borderId="0" xfId="0" applyNumberFormat="1" applyFont="1" applyFill="1" applyAlignment="1">
      <alignment/>
    </xf>
    <xf numFmtId="0" fontId="0" fillId="0" borderId="49" xfId="0" applyFont="1" applyFill="1" applyBorder="1" applyAlignment="1">
      <alignment wrapText="1"/>
    </xf>
    <xf numFmtId="0" fontId="0" fillId="0" borderId="49" xfId="0" applyNumberFormat="1" applyFont="1" applyFill="1" applyBorder="1" applyAlignment="1">
      <alignment/>
    </xf>
    <xf numFmtId="49" fontId="12" fillId="0" borderId="49" xfId="0" applyNumberFormat="1" applyFont="1" applyFill="1" applyBorder="1" applyAlignment="1">
      <alignment horizontal="center"/>
    </xf>
    <xf numFmtId="10" fontId="12" fillId="0" borderId="49" xfId="0" applyNumberFormat="1" applyFont="1" applyFill="1" applyBorder="1" applyAlignment="1">
      <alignment/>
    </xf>
    <xf numFmtId="0" fontId="0" fillId="0" borderId="32" xfId="0" applyFont="1" applyFill="1" applyBorder="1" applyAlignment="1">
      <alignment wrapText="1"/>
    </xf>
    <xf numFmtId="0" fontId="0" fillId="0" borderId="32" xfId="0" applyNumberFormat="1" applyFont="1" applyFill="1" applyBorder="1" applyAlignment="1">
      <alignment horizontal="left"/>
    </xf>
    <xf numFmtId="20" fontId="6" fillId="0" borderId="32" xfId="0" applyNumberFormat="1" applyFont="1" applyFill="1" applyBorder="1" applyAlignment="1">
      <alignment/>
    </xf>
    <xf numFmtId="0" fontId="0" fillId="0" borderId="32" xfId="0" applyNumberFormat="1" applyFont="1" applyFill="1" applyBorder="1" applyAlignment="1">
      <alignment/>
    </xf>
    <xf numFmtId="49" fontId="12" fillId="0" borderId="32" xfId="0" applyNumberFormat="1" applyFont="1" applyFill="1" applyBorder="1" applyAlignment="1">
      <alignment horizontal="center"/>
    </xf>
    <xf numFmtId="10" fontId="12" fillId="0" borderId="32" xfId="0" applyNumberFormat="1" applyFont="1" applyFill="1" applyBorder="1" applyAlignment="1">
      <alignment/>
    </xf>
    <xf numFmtId="167" fontId="0" fillId="0" borderId="24" xfId="0" applyNumberFormat="1" applyFont="1" applyFill="1" applyBorder="1" applyAlignment="1">
      <alignment/>
    </xf>
    <xf numFmtId="167" fontId="0" fillId="0" borderId="49" xfId="0" applyNumberFormat="1" applyFont="1" applyFill="1" applyBorder="1" applyAlignment="1">
      <alignment/>
    </xf>
    <xf numFmtId="167" fontId="0" fillId="0" borderId="32" xfId="0" applyNumberFormat="1" applyFont="1" applyFill="1" applyBorder="1" applyAlignment="1">
      <alignment/>
    </xf>
    <xf numFmtId="16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/>
    </xf>
    <xf numFmtId="0" fontId="2" fillId="0" borderId="39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textRotation="90" wrapText="1"/>
    </xf>
    <xf numFmtId="0" fontId="9" fillId="0" borderId="45" xfId="0" applyFont="1" applyFill="1" applyBorder="1" applyAlignment="1">
      <alignment horizontal="center" textRotation="90" wrapText="1"/>
    </xf>
    <xf numFmtId="0" fontId="9" fillId="0" borderId="46" xfId="0" applyFont="1" applyFill="1" applyBorder="1" applyAlignment="1">
      <alignment horizontal="center" textRotation="90" wrapText="1"/>
    </xf>
    <xf numFmtId="0" fontId="20" fillId="0" borderId="0" xfId="0" applyFont="1" applyFill="1" applyBorder="1" applyAlignment="1">
      <alignment horizontal="center"/>
    </xf>
    <xf numFmtId="0" fontId="9" fillId="0" borderId="37" xfId="0" applyFont="1" applyFill="1" applyBorder="1" applyAlignment="1">
      <alignment/>
    </xf>
    <xf numFmtId="0" fontId="9" fillId="0" borderId="11" xfId="0" applyFont="1" applyFill="1" applyBorder="1" applyAlignment="1">
      <alignment horizontal="center" textRotation="90"/>
    </xf>
    <xf numFmtId="45" fontId="21" fillId="0" borderId="14" xfId="0" applyNumberFormat="1" applyFont="1" applyFill="1" applyBorder="1" applyAlignment="1">
      <alignment horizontal="center" vertical="top" textRotation="90"/>
    </xf>
    <xf numFmtId="0" fontId="5" fillId="0" borderId="15" xfId="0" applyFont="1" applyFill="1" applyBorder="1" applyAlignment="1">
      <alignment horizontal="center" vertical="top" textRotation="90" wrapText="1"/>
    </xf>
    <xf numFmtId="165" fontId="9" fillId="0" borderId="12" xfId="0" applyNumberFormat="1" applyFont="1" applyFill="1" applyBorder="1" applyAlignment="1">
      <alignment horizontal="center" textRotation="90" wrapText="1"/>
    </xf>
    <xf numFmtId="0" fontId="8" fillId="0" borderId="14" xfId="0" applyNumberFormat="1" applyFont="1" applyFill="1" applyBorder="1" applyAlignment="1">
      <alignment horizontal="center" textRotation="90" wrapText="1"/>
    </xf>
    <xf numFmtId="0" fontId="9" fillId="0" borderId="56" xfId="0" applyNumberFormat="1" applyFont="1" applyFill="1" applyBorder="1" applyAlignment="1">
      <alignment horizontal="center" textRotation="90" wrapText="1"/>
    </xf>
    <xf numFmtId="0" fontId="0" fillId="0" borderId="0" xfId="0" applyFont="1" applyFill="1" applyAlignment="1">
      <alignment horizontal="right"/>
    </xf>
    <xf numFmtId="21" fontId="12" fillId="0" borderId="57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 vertical="center" wrapText="1"/>
    </xf>
    <xf numFmtId="0" fontId="0" fillId="0" borderId="51" xfId="0" applyFont="1" applyFill="1" applyBorder="1" applyAlignment="1">
      <alignment vertical="center" wrapText="1"/>
    </xf>
    <xf numFmtId="0" fontId="22" fillId="0" borderId="49" xfId="0" applyFont="1" applyFill="1" applyBorder="1" applyAlignment="1">
      <alignment wrapText="1"/>
    </xf>
    <xf numFmtId="0" fontId="0" fillId="0" borderId="49" xfId="0" applyNumberFormat="1" applyFont="1" applyFill="1" applyBorder="1" applyAlignment="1">
      <alignment horizontal="left" vertical="center" wrapText="1"/>
    </xf>
    <xf numFmtId="0" fontId="23" fillId="0" borderId="51" xfId="0" applyNumberFormat="1" applyFont="1" applyFill="1" applyBorder="1" applyAlignment="1">
      <alignment horizontal="center" wrapText="1"/>
    </xf>
    <xf numFmtId="0" fontId="0" fillId="0" borderId="49" xfId="0" applyFont="1" applyFill="1" applyBorder="1" applyAlignment="1">
      <alignment horizontal="center" wrapText="1"/>
    </xf>
    <xf numFmtId="0" fontId="0" fillId="0" borderId="49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/>
    </xf>
    <xf numFmtId="0" fontId="0" fillId="0" borderId="51" xfId="0" applyFont="1" applyFill="1" applyBorder="1" applyAlignment="1">
      <alignment/>
    </xf>
    <xf numFmtId="45" fontId="0" fillId="0" borderId="51" xfId="0" applyNumberFormat="1" applyFont="1" applyFill="1" applyBorder="1" applyAlignment="1">
      <alignment/>
    </xf>
    <xf numFmtId="0" fontId="0" fillId="0" borderId="53" xfId="0" applyNumberFormat="1" applyFont="1" applyFill="1" applyBorder="1" applyAlignment="1">
      <alignment/>
    </xf>
    <xf numFmtId="0" fontId="12" fillId="0" borderId="51" xfId="0" applyNumberFormat="1" applyFont="1" applyFill="1" applyBorder="1" applyAlignment="1">
      <alignment horizontal="center"/>
    </xf>
    <xf numFmtId="0" fontId="12" fillId="0" borderId="52" xfId="0" applyNumberFormat="1" applyFont="1" applyFill="1" applyBorder="1" applyAlignment="1">
      <alignment/>
    </xf>
    <xf numFmtId="0" fontId="0" fillId="0" borderId="53" xfId="0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51" xfId="0" applyNumberFormat="1" applyFont="1" applyFill="1" applyBorder="1" applyAlignment="1">
      <alignment horizontal="center" wrapText="1"/>
    </xf>
    <xf numFmtId="0" fontId="0" fillId="0" borderId="53" xfId="0" applyFont="1" applyFill="1" applyBorder="1" applyAlignment="1">
      <alignment wrapText="1"/>
    </xf>
    <xf numFmtId="0" fontId="0" fillId="0" borderId="49" xfId="0" applyFont="1" applyFill="1" applyBorder="1" applyAlignment="1">
      <alignment horizontal="left" wrapText="1"/>
    </xf>
    <xf numFmtId="0" fontId="0" fillId="0" borderId="49" xfId="0" applyFont="1" applyFill="1" applyBorder="1" applyAlignment="1">
      <alignment vertical="center" wrapText="1"/>
    </xf>
    <xf numFmtId="0" fontId="0" fillId="0" borderId="58" xfId="0" applyFont="1" applyFill="1" applyBorder="1" applyAlignment="1">
      <alignment/>
    </xf>
    <xf numFmtId="167" fontId="0" fillId="0" borderId="48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2" xfId="0" applyFont="1" applyFill="1" applyBorder="1" applyAlignment="1">
      <alignment vertical="center" wrapText="1"/>
    </xf>
    <xf numFmtId="0" fontId="22" fillId="0" borderId="32" xfId="0" applyFont="1" applyFill="1" applyBorder="1" applyAlignment="1">
      <alignment wrapText="1"/>
    </xf>
    <xf numFmtId="0" fontId="0" fillId="0" borderId="32" xfId="0" applyNumberFormat="1" applyFont="1" applyFill="1" applyBorder="1" applyAlignment="1">
      <alignment horizontal="left" vertical="center" wrapText="1"/>
    </xf>
    <xf numFmtId="0" fontId="0" fillId="0" borderId="31" xfId="0" applyNumberFormat="1" applyFont="1" applyFill="1" applyBorder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/>
    </xf>
    <xf numFmtId="167" fontId="0" fillId="0" borderId="28" xfId="0" applyNumberFormat="1" applyFont="1" applyFill="1" applyBorder="1" applyAlignment="1">
      <alignment/>
    </xf>
    <xf numFmtId="45" fontId="0" fillId="0" borderId="31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21" fontId="12" fillId="0" borderId="59" xfId="0" applyNumberFormat="1" applyFont="1" applyFill="1" applyBorder="1" applyAlignment="1">
      <alignment horizontal="center"/>
    </xf>
    <xf numFmtId="0" fontId="0" fillId="0" borderId="33" xfId="0" applyNumberFormat="1" applyFont="1" applyFill="1" applyBorder="1" applyAlignment="1">
      <alignment/>
    </xf>
    <xf numFmtId="0" fontId="12" fillId="0" borderId="31" xfId="0" applyNumberFormat="1" applyFont="1" applyFill="1" applyBorder="1" applyAlignment="1">
      <alignment horizontal="center"/>
    </xf>
    <xf numFmtId="0" fontId="12" fillId="0" borderId="54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21" fontId="0" fillId="0" borderId="0" xfId="0" applyNumberFormat="1" applyFont="1" applyFill="1" applyBorder="1" applyAlignment="1">
      <alignment/>
    </xf>
    <xf numFmtId="4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21" fontId="12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10" fontId="12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65" fontId="14" fillId="0" borderId="0" xfId="0" applyNumberFormat="1" applyFont="1" applyFill="1" applyBorder="1" applyAlignment="1">
      <alignment horizontal="center"/>
    </xf>
    <xf numFmtId="45" fontId="14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Alignment="1">
      <alignment/>
    </xf>
    <xf numFmtId="0" fontId="14" fillId="0" borderId="0" xfId="0" applyFont="1" applyFill="1" applyAlignment="1">
      <alignment wrapText="1"/>
    </xf>
    <xf numFmtId="164" fontId="14" fillId="0" borderId="0" xfId="0" applyNumberFormat="1" applyFont="1" applyFill="1" applyAlignment="1">
      <alignment/>
    </xf>
    <xf numFmtId="45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/>
    </xf>
    <xf numFmtId="165" fontId="14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 horizontal="right"/>
    </xf>
    <xf numFmtId="20" fontId="6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60" xfId="0" applyFont="1" applyFill="1" applyBorder="1" applyAlignment="1">
      <alignment/>
    </xf>
    <xf numFmtId="0" fontId="9" fillId="0" borderId="42" xfId="0" applyFont="1" applyFill="1" applyBorder="1" applyAlignment="1">
      <alignment horizontal="center" textRotation="90"/>
    </xf>
    <xf numFmtId="45" fontId="21" fillId="0" borderId="44" xfId="0" applyNumberFormat="1" applyFont="1" applyFill="1" applyBorder="1" applyAlignment="1">
      <alignment horizontal="center" vertical="top" textRotation="90"/>
    </xf>
    <xf numFmtId="0" fontId="5" fillId="0" borderId="45" xfId="0" applyFont="1" applyFill="1" applyBorder="1" applyAlignment="1">
      <alignment horizontal="center" vertical="top" textRotation="90" wrapText="1"/>
    </xf>
    <xf numFmtId="165" fontId="9" fillId="0" borderId="17" xfId="0" applyNumberFormat="1" applyFont="1" applyFill="1" applyBorder="1" applyAlignment="1">
      <alignment horizontal="center" textRotation="90" wrapText="1"/>
    </xf>
    <xf numFmtId="0" fontId="8" fillId="0" borderId="44" xfId="0" applyNumberFormat="1" applyFont="1" applyFill="1" applyBorder="1" applyAlignment="1">
      <alignment horizontal="center" textRotation="90" wrapText="1"/>
    </xf>
    <xf numFmtId="0" fontId="9" fillId="0" borderId="61" xfId="0" applyNumberFormat="1" applyFont="1" applyFill="1" applyBorder="1" applyAlignment="1">
      <alignment horizontal="center" textRotation="90" wrapText="1"/>
    </xf>
    <xf numFmtId="0" fontId="0" fillId="0" borderId="62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2" xfId="0" applyFont="1" applyFill="1" applyBorder="1" applyAlignment="1">
      <alignment vertical="center" wrapText="1"/>
    </xf>
    <xf numFmtId="0" fontId="0" fillId="0" borderId="64" xfId="0" applyFont="1" applyFill="1" applyBorder="1" applyAlignment="1">
      <alignment vertical="center" wrapText="1"/>
    </xf>
    <xf numFmtId="0" fontId="0" fillId="0" borderId="65" xfId="0" applyFill="1" applyBorder="1" applyAlignment="1">
      <alignment wrapText="1"/>
    </xf>
    <xf numFmtId="0" fontId="0" fillId="0" borderId="65" xfId="0" applyFont="1" applyFill="1" applyBorder="1" applyAlignment="1">
      <alignment wrapText="1"/>
    </xf>
    <xf numFmtId="0" fontId="22" fillId="0" borderId="65" xfId="0" applyFont="1" applyFill="1" applyBorder="1" applyAlignment="1">
      <alignment wrapText="1"/>
    </xf>
    <xf numFmtId="0" fontId="0" fillId="0" borderId="65" xfId="0" applyNumberFormat="1" applyFont="1" applyFill="1" applyBorder="1" applyAlignment="1">
      <alignment horizontal="left" vertical="center" wrapText="1"/>
    </xf>
    <xf numFmtId="0" fontId="0" fillId="0" borderId="66" xfId="0" applyFill="1" applyBorder="1" applyAlignment="1">
      <alignment wrapText="1"/>
    </xf>
    <xf numFmtId="0" fontId="0" fillId="0" borderId="64" xfId="0" applyNumberFormat="1" applyFont="1" applyFill="1" applyBorder="1" applyAlignment="1">
      <alignment horizontal="center" wrapText="1"/>
    </xf>
    <xf numFmtId="0" fontId="0" fillId="0" borderId="65" xfId="0" applyFont="1" applyFill="1" applyBorder="1" applyAlignment="1">
      <alignment horizontal="center" wrapText="1"/>
    </xf>
    <xf numFmtId="0" fontId="0" fillId="0" borderId="65" xfId="0" applyFont="1" applyFill="1" applyBorder="1" applyAlignment="1">
      <alignment horizontal="center" vertical="center" wrapText="1"/>
    </xf>
    <xf numFmtId="0" fontId="20" fillId="0" borderId="65" xfId="0" applyFont="1" applyFill="1" applyBorder="1" applyAlignment="1">
      <alignment horizontal="center"/>
    </xf>
    <xf numFmtId="167" fontId="0" fillId="0" borderId="67" xfId="0" applyNumberFormat="1" applyFont="1" applyFill="1" applyBorder="1" applyAlignment="1">
      <alignment/>
    </xf>
    <xf numFmtId="45" fontId="0" fillId="0" borderId="65" xfId="0" applyNumberFormat="1" applyFont="1" applyFill="1" applyBorder="1" applyAlignment="1">
      <alignment/>
    </xf>
    <xf numFmtId="0" fontId="0" fillId="0" borderId="65" xfId="0" applyFont="1" applyFill="1" applyBorder="1" applyAlignment="1">
      <alignment/>
    </xf>
    <xf numFmtId="45" fontId="0" fillId="0" borderId="64" xfId="0" applyNumberFormat="1" applyFont="1" applyFill="1" applyBorder="1" applyAlignment="1">
      <alignment/>
    </xf>
    <xf numFmtId="21" fontId="0" fillId="0" borderId="65" xfId="0" applyNumberFormat="1" applyFont="1" applyFill="1" applyBorder="1" applyAlignment="1">
      <alignment/>
    </xf>
    <xf numFmtId="21" fontId="12" fillId="0" borderId="26" xfId="0" applyNumberFormat="1" applyFont="1" applyFill="1" applyBorder="1" applyAlignment="1">
      <alignment horizontal="center"/>
    </xf>
    <xf numFmtId="0" fontId="0" fillId="0" borderId="63" xfId="0" applyNumberFormat="1" applyFont="1" applyFill="1" applyBorder="1" applyAlignment="1">
      <alignment/>
    </xf>
    <xf numFmtId="0" fontId="0" fillId="0" borderId="62" xfId="0" applyNumberFormat="1" applyFont="1" applyFill="1" applyBorder="1" applyAlignment="1">
      <alignment/>
    </xf>
    <xf numFmtId="0" fontId="12" fillId="0" borderId="64" xfId="0" applyNumberFormat="1" applyFont="1" applyFill="1" applyBorder="1" applyAlignment="1">
      <alignment horizontal="center"/>
    </xf>
    <xf numFmtId="0" fontId="12" fillId="0" borderId="68" xfId="0" applyNumberFormat="1" applyFont="1" applyFill="1" applyBorder="1" applyAlignment="1">
      <alignment/>
    </xf>
    <xf numFmtId="10" fontId="12" fillId="0" borderId="65" xfId="0" applyNumberFormat="1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165" fontId="23" fillId="0" borderId="49" xfId="69" applyNumberFormat="1" applyFont="1" applyFill="1" applyBorder="1">
      <alignment/>
      <protection/>
    </xf>
    <xf numFmtId="0" fontId="0" fillId="0" borderId="34" xfId="0" applyFont="1" applyFill="1" applyBorder="1" applyAlignment="1">
      <alignment/>
    </xf>
    <xf numFmtId="0" fontId="0" fillId="0" borderId="33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166" fontId="0" fillId="0" borderId="34" xfId="0" applyNumberFormat="1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4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left" wrapText="1"/>
    </xf>
    <xf numFmtId="0" fontId="6" fillId="0" borderId="24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/>
    </xf>
    <xf numFmtId="167" fontId="6" fillId="0" borderId="20" xfId="0" applyNumberFormat="1" applyFont="1" applyFill="1" applyBorder="1" applyAlignment="1">
      <alignment/>
    </xf>
    <xf numFmtId="45" fontId="6" fillId="0" borderId="23" xfId="0" applyNumberFormat="1" applyFont="1" applyFill="1" applyBorder="1" applyAlignment="1">
      <alignment/>
    </xf>
    <xf numFmtId="0" fontId="6" fillId="0" borderId="23" xfId="0" applyFont="1" applyFill="1" applyBorder="1" applyAlignment="1">
      <alignment/>
    </xf>
    <xf numFmtId="21" fontId="6" fillId="0" borderId="24" xfId="0" applyNumberFormat="1" applyFont="1" applyFill="1" applyBorder="1" applyAlignment="1">
      <alignment/>
    </xf>
    <xf numFmtId="167" fontId="41" fillId="0" borderId="55" xfId="68" applyNumberFormat="1" applyFont="1" applyFill="1" applyBorder="1">
      <alignment/>
      <protection/>
    </xf>
    <xf numFmtId="21" fontId="13" fillId="0" borderId="25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/>
    </xf>
    <xf numFmtId="0" fontId="6" fillId="0" borderId="25" xfId="0" applyNumberFormat="1" applyFont="1" applyFill="1" applyBorder="1" applyAlignment="1">
      <alignment/>
    </xf>
    <xf numFmtId="0" fontId="13" fillId="0" borderId="23" xfId="0" applyNumberFormat="1" applyFont="1" applyFill="1" applyBorder="1" applyAlignment="1">
      <alignment horizontal="center"/>
    </xf>
    <xf numFmtId="0" fontId="13" fillId="0" borderId="55" xfId="0" applyNumberFormat="1" applyFont="1" applyFill="1" applyBorder="1" applyAlignment="1">
      <alignment/>
    </xf>
    <xf numFmtId="10" fontId="13" fillId="0" borderId="24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6" fillId="0" borderId="49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horizontal="left" wrapText="1"/>
    </xf>
    <xf numFmtId="0" fontId="6" fillId="0" borderId="49" xfId="0" applyNumberFormat="1" applyFont="1" applyFill="1" applyBorder="1" applyAlignment="1">
      <alignment horizontal="left" vertical="center" wrapText="1"/>
    </xf>
    <xf numFmtId="0" fontId="6" fillId="0" borderId="49" xfId="0" applyNumberFormat="1" applyFont="1" applyFill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wrapText="1"/>
    </xf>
    <xf numFmtId="0" fontId="6" fillId="0" borderId="69" xfId="0" applyFont="1" applyFill="1" applyBorder="1" applyAlignment="1">
      <alignment/>
    </xf>
    <xf numFmtId="167" fontId="6" fillId="0" borderId="48" xfId="0" applyNumberFormat="1" applyFont="1" applyFill="1" applyBorder="1" applyAlignment="1">
      <alignment/>
    </xf>
    <xf numFmtId="45" fontId="6" fillId="0" borderId="51" xfId="0" applyNumberFormat="1" applyFont="1" applyFill="1" applyBorder="1" applyAlignment="1">
      <alignment/>
    </xf>
    <xf numFmtId="0" fontId="6" fillId="0" borderId="51" xfId="0" applyFont="1" applyFill="1" applyBorder="1" applyAlignment="1">
      <alignment/>
    </xf>
    <xf numFmtId="21" fontId="6" fillId="0" borderId="49" xfId="0" applyNumberFormat="1" applyFont="1" applyFill="1" applyBorder="1" applyAlignment="1">
      <alignment/>
    </xf>
    <xf numFmtId="167" fontId="41" fillId="0" borderId="52" xfId="68" applyNumberFormat="1" applyFont="1" applyFill="1" applyBorder="1">
      <alignment/>
      <protection/>
    </xf>
    <xf numFmtId="0" fontId="6" fillId="0" borderId="53" xfId="0" applyNumberFormat="1" applyFont="1" applyFill="1" applyBorder="1" applyAlignment="1">
      <alignment/>
    </xf>
    <xf numFmtId="0" fontId="13" fillId="0" borderId="51" xfId="0" applyNumberFormat="1" applyFont="1" applyFill="1" applyBorder="1" applyAlignment="1">
      <alignment horizontal="center"/>
    </xf>
    <xf numFmtId="0" fontId="13" fillId="0" borderId="52" xfId="0" applyNumberFormat="1" applyFont="1" applyFill="1" applyBorder="1" applyAlignment="1">
      <alignment/>
    </xf>
    <xf numFmtId="10" fontId="13" fillId="0" borderId="49" xfId="0" applyNumberFormat="1" applyFont="1" applyFill="1" applyBorder="1" applyAlignment="1">
      <alignment/>
    </xf>
    <xf numFmtId="0" fontId="6" fillId="0" borderId="50" xfId="0" applyFont="1" applyFill="1" applyBorder="1" applyAlignment="1">
      <alignment/>
    </xf>
    <xf numFmtId="165" fontId="24" fillId="0" borderId="49" xfId="69" applyNumberFormat="1" applyFont="1" applyFill="1" applyBorder="1">
      <alignment/>
      <protection/>
    </xf>
    <xf numFmtId="0" fontId="24" fillId="0" borderId="49" xfId="0" applyNumberFormat="1" applyFont="1" applyFill="1" applyBorder="1" applyAlignment="1">
      <alignment horizontal="center" wrapText="1"/>
    </xf>
    <xf numFmtId="0" fontId="13" fillId="0" borderId="49" xfId="0" applyFont="1" applyFill="1" applyBorder="1" applyAlignment="1">
      <alignment/>
    </xf>
    <xf numFmtId="0" fontId="6" fillId="0" borderId="49" xfId="62" applyFont="1" applyFill="1" applyBorder="1" applyAlignment="1">
      <alignment horizontal="left" wrapText="1"/>
      <protection/>
    </xf>
    <xf numFmtId="0" fontId="6" fillId="0" borderId="49" xfId="62" applyFont="1" applyFill="1" applyBorder="1" applyAlignment="1">
      <alignment wrapText="1"/>
      <protection/>
    </xf>
    <xf numFmtId="0" fontId="6" fillId="0" borderId="49" xfId="62" applyFont="1" applyFill="1" applyBorder="1" applyAlignment="1">
      <alignment horizontal="right" wrapText="1"/>
      <protection/>
    </xf>
    <xf numFmtId="0" fontId="6" fillId="0" borderId="51" xfId="0" applyFont="1" applyFill="1" applyBorder="1" applyAlignment="1">
      <alignment horizontal="right"/>
    </xf>
    <xf numFmtId="0" fontId="13" fillId="0" borderId="48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30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horizontal="left" wrapText="1"/>
    </xf>
    <xf numFmtId="0" fontId="6" fillId="0" borderId="30" xfId="0" applyFont="1" applyFill="1" applyBorder="1" applyAlignment="1">
      <alignment wrapText="1"/>
    </xf>
    <xf numFmtId="0" fontId="6" fillId="0" borderId="31" xfId="0" applyNumberFormat="1" applyFont="1" applyFill="1" applyBorder="1" applyAlignment="1">
      <alignment horizontal="left" vertical="center" wrapText="1"/>
    </xf>
    <xf numFmtId="0" fontId="24" fillId="0" borderId="54" xfId="0" applyNumberFormat="1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/>
    </xf>
    <xf numFmtId="167" fontId="6" fillId="0" borderId="28" xfId="0" applyNumberFormat="1" applyFont="1" applyFill="1" applyBorder="1" applyAlignment="1">
      <alignment/>
    </xf>
    <xf numFmtId="45" fontId="6" fillId="0" borderId="31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167" fontId="41" fillId="0" borderId="54" xfId="68" applyNumberFormat="1" applyFont="1" applyFill="1" applyBorder="1">
      <alignment/>
      <protection/>
    </xf>
    <xf numFmtId="21" fontId="13" fillId="0" borderId="34" xfId="0" applyNumberFormat="1" applyFont="1" applyFill="1" applyBorder="1" applyAlignment="1">
      <alignment horizontal="center"/>
    </xf>
    <xf numFmtId="0" fontId="6" fillId="0" borderId="39" xfId="0" applyNumberFormat="1" applyFont="1" applyFill="1" applyBorder="1" applyAlignment="1">
      <alignment/>
    </xf>
    <xf numFmtId="0" fontId="6" fillId="0" borderId="33" xfId="0" applyNumberFormat="1" applyFont="1" applyFill="1" applyBorder="1" applyAlignment="1">
      <alignment/>
    </xf>
    <xf numFmtId="0" fontId="13" fillId="0" borderId="31" xfId="0" applyNumberFormat="1" applyFont="1" applyFill="1" applyBorder="1" applyAlignment="1">
      <alignment horizontal="center"/>
    </xf>
    <xf numFmtId="0" fontId="13" fillId="0" borderId="54" xfId="0" applyNumberFormat="1" applyFont="1" applyFill="1" applyBorder="1" applyAlignment="1">
      <alignment/>
    </xf>
    <xf numFmtId="10" fontId="13" fillId="0" borderId="32" xfId="0" applyNumberFormat="1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6" fillId="0" borderId="63" xfId="0" applyNumberFormat="1" applyFont="1" applyFill="1" applyBorder="1" applyAlignment="1">
      <alignment/>
    </xf>
    <xf numFmtId="0" fontId="6" fillId="0" borderId="32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horizontal="left" wrapText="1"/>
    </xf>
    <xf numFmtId="0" fontId="6" fillId="0" borderId="32" xfId="0" applyNumberFormat="1" applyFont="1" applyFill="1" applyBorder="1" applyAlignment="1">
      <alignment horizontal="left" vertical="center" wrapText="1"/>
    </xf>
    <xf numFmtId="0" fontId="6" fillId="0" borderId="32" xfId="0" applyNumberFormat="1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49" xfId="0" applyFont="1" applyFill="1" applyBorder="1" applyAlignment="1">
      <alignment horizontal="center" vertical="center" wrapText="1"/>
    </xf>
    <xf numFmtId="167" fontId="6" fillId="0" borderId="70" xfId="0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 wrapText="1"/>
    </xf>
    <xf numFmtId="167" fontId="6" fillId="0" borderId="40" xfId="0" applyNumberFormat="1" applyFont="1" applyFill="1" applyBorder="1" applyAlignment="1">
      <alignment horizontal="center"/>
    </xf>
    <xf numFmtId="22" fontId="6" fillId="0" borderId="0" xfId="0" applyNumberFormat="1" applyFont="1" applyFill="1" applyAlignment="1">
      <alignment/>
    </xf>
    <xf numFmtId="0" fontId="6" fillId="0" borderId="49" xfId="0" applyFont="1" applyFill="1" applyBorder="1" applyAlignment="1">
      <alignment horizontal="right" wrapText="1"/>
    </xf>
    <xf numFmtId="0" fontId="6" fillId="0" borderId="50" xfId="0" applyFont="1" applyFill="1" applyBorder="1" applyAlignment="1">
      <alignment horizontal="right" wrapText="1"/>
    </xf>
    <xf numFmtId="0" fontId="6" fillId="0" borderId="54" xfId="0" applyNumberFormat="1" applyFont="1" applyFill="1" applyBorder="1" applyAlignment="1">
      <alignment horizontal="center" wrapText="1"/>
    </xf>
    <xf numFmtId="0" fontId="0" fillId="0" borderId="0" xfId="0" applyNumberFormat="1" applyFont="1" applyFill="1" applyAlignment="1">
      <alignment/>
    </xf>
    <xf numFmtId="0" fontId="14" fillId="0" borderId="0" xfId="0" applyFont="1" applyFill="1" applyAlignment="1">
      <alignment horizontal="left" wrapText="1"/>
    </xf>
    <xf numFmtId="21" fontId="13" fillId="0" borderId="59" xfId="0" applyNumberFormat="1" applyFont="1" applyFill="1" applyBorder="1" applyAlignment="1">
      <alignment horizontal="center"/>
    </xf>
    <xf numFmtId="167" fontId="42" fillId="0" borderId="30" xfId="0" applyNumberFormat="1" applyFont="1" applyFill="1" applyBorder="1" applyAlignment="1">
      <alignment/>
    </xf>
    <xf numFmtId="45" fontId="6" fillId="0" borderId="29" xfId="0" applyNumberFormat="1" applyFont="1" applyFill="1" applyBorder="1" applyAlignment="1">
      <alignment/>
    </xf>
    <xf numFmtId="0" fontId="6" fillId="0" borderId="31" xfId="0" applyNumberFormat="1" applyFont="1" applyFill="1" applyBorder="1" applyAlignment="1">
      <alignment horizontal="center" wrapText="1"/>
    </xf>
    <xf numFmtId="21" fontId="13" fillId="0" borderId="57" xfId="0" applyNumberFormat="1" applyFont="1" applyFill="1" applyBorder="1" applyAlignment="1">
      <alignment horizontal="center"/>
    </xf>
    <xf numFmtId="167" fontId="42" fillId="0" borderId="50" xfId="0" applyNumberFormat="1" applyFont="1" applyFill="1" applyBorder="1" applyAlignment="1">
      <alignment/>
    </xf>
    <xf numFmtId="45" fontId="6" fillId="0" borderId="58" xfId="0" applyNumberFormat="1" applyFont="1" applyFill="1" applyBorder="1" applyAlignment="1">
      <alignment/>
    </xf>
    <xf numFmtId="0" fontId="6" fillId="0" borderId="65" xfId="0" applyFont="1" applyFill="1" applyBorder="1" applyAlignment="1">
      <alignment horizontal="center" wrapText="1"/>
    </xf>
    <xf numFmtId="0" fontId="6" fillId="0" borderId="65" xfId="0" applyFont="1" applyFill="1" applyBorder="1" applyAlignment="1">
      <alignment horizontal="center" vertical="center" wrapText="1"/>
    </xf>
    <xf numFmtId="0" fontId="24" fillId="0" borderId="64" xfId="0" applyNumberFormat="1" applyFont="1" applyFill="1" applyBorder="1" applyAlignment="1">
      <alignment horizontal="center" wrapText="1"/>
    </xf>
    <xf numFmtId="0" fontId="6" fillId="0" borderId="22" xfId="0" applyFont="1" applyFill="1" applyBorder="1" applyAlignment="1">
      <alignment wrapText="1"/>
    </xf>
    <xf numFmtId="0" fontId="6" fillId="0" borderId="20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wrapText="1"/>
    </xf>
    <xf numFmtId="0" fontId="6" fillId="0" borderId="48" xfId="0" applyFont="1" applyFill="1" applyBorder="1" applyAlignment="1">
      <alignment vertical="center" wrapText="1"/>
    </xf>
    <xf numFmtId="0" fontId="6" fillId="0" borderId="51" xfId="0" applyNumberFormat="1" applyFont="1" applyFill="1" applyBorder="1" applyAlignment="1">
      <alignment horizontal="center" wrapText="1"/>
    </xf>
    <xf numFmtId="167" fontId="42" fillId="0" borderId="22" xfId="0" applyNumberFormat="1" applyFont="1" applyFill="1" applyBorder="1" applyAlignment="1">
      <alignment/>
    </xf>
    <xf numFmtId="45" fontId="6" fillId="0" borderId="21" xfId="0" applyNumberFormat="1" applyFont="1" applyFill="1" applyBorder="1" applyAlignment="1">
      <alignment/>
    </xf>
    <xf numFmtId="0" fontId="6" fillId="0" borderId="24" xfId="0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textRotation="90" wrapText="1"/>
    </xf>
    <xf numFmtId="165" fontId="9" fillId="0" borderId="18" xfId="0" applyNumberFormat="1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textRotation="90" wrapText="1"/>
    </xf>
    <xf numFmtId="45" fontId="21" fillId="0" borderId="12" xfId="0" applyNumberFormat="1" applyFont="1" applyFill="1" applyBorder="1" applyAlignment="1">
      <alignment horizontal="center" vertical="top" textRotation="90"/>
    </xf>
    <xf numFmtId="0" fontId="6" fillId="0" borderId="2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vertical="center" wrapText="1"/>
    </xf>
    <xf numFmtId="167" fontId="42" fillId="0" borderId="55" xfId="0" applyNumberFormat="1" applyFont="1" applyFill="1" applyBorder="1" applyAlignment="1">
      <alignment/>
    </xf>
    <xf numFmtId="0" fontId="6" fillId="0" borderId="50" xfId="0" applyFont="1" applyFill="1" applyBorder="1" applyAlignment="1">
      <alignment horizontal="center" wrapText="1"/>
    </xf>
    <xf numFmtId="0" fontId="6" fillId="0" borderId="51" xfId="0" applyFont="1" applyFill="1" applyBorder="1" applyAlignment="1">
      <alignment horizontal="center" vertical="center" wrapText="1"/>
    </xf>
    <xf numFmtId="167" fontId="42" fillId="0" borderId="52" xfId="0" applyNumberFormat="1" applyFont="1" applyFill="1" applyBorder="1" applyAlignment="1">
      <alignment/>
    </xf>
    <xf numFmtId="0" fontId="6" fillId="0" borderId="3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vertical="center" wrapText="1"/>
    </xf>
    <xf numFmtId="167" fontId="42" fillId="0" borderId="54" xfId="0" applyNumberFormat="1" applyFont="1" applyFill="1" applyBorder="1" applyAlignment="1">
      <alignment/>
    </xf>
    <xf numFmtId="45" fontId="6" fillId="0" borderId="0" xfId="0" applyNumberFormat="1" applyFont="1" applyFill="1" applyAlignment="1">
      <alignment/>
    </xf>
    <xf numFmtId="0" fontId="9" fillId="0" borderId="71" xfId="0" applyFont="1" applyFill="1" applyBorder="1" applyAlignment="1">
      <alignment horizontal="center" textRotation="90" wrapText="1"/>
    </xf>
    <xf numFmtId="164" fontId="9" fillId="0" borderId="45" xfId="0" applyNumberFormat="1" applyFont="1" applyFill="1" applyBorder="1" applyAlignment="1">
      <alignment horizontal="center" textRotation="90"/>
    </xf>
    <xf numFmtId="164" fontId="9" fillId="0" borderId="71" xfId="0" applyNumberFormat="1" applyFont="1" applyFill="1" applyBorder="1" applyAlignment="1">
      <alignment horizontal="center" textRotation="90"/>
    </xf>
    <xf numFmtId="0" fontId="9" fillId="0" borderId="44" xfId="0" applyFont="1" applyFill="1" applyBorder="1" applyAlignment="1">
      <alignment horizontal="center" textRotation="90" wrapText="1"/>
    </xf>
    <xf numFmtId="0" fontId="9" fillId="0" borderId="60" xfId="0" applyFont="1" applyFill="1" applyBorder="1" applyAlignment="1">
      <alignment horizontal="center" textRotation="90" wrapText="1"/>
    </xf>
    <xf numFmtId="0" fontId="9" fillId="0" borderId="43" xfId="0" applyFont="1" applyFill="1" applyBorder="1" applyAlignment="1">
      <alignment wrapText="1"/>
    </xf>
    <xf numFmtId="0" fontId="9" fillId="0" borderId="72" xfId="0" applyFont="1" applyFill="1" applyBorder="1" applyAlignment="1">
      <alignment wrapText="1"/>
    </xf>
    <xf numFmtId="0" fontId="9" fillId="0" borderId="45" xfId="0" applyFont="1" applyFill="1" applyBorder="1" applyAlignment="1">
      <alignment horizontal="center" textRotation="90" wrapText="1"/>
    </xf>
    <xf numFmtId="164" fontId="9" fillId="0" borderId="17" xfId="0" applyNumberFormat="1" applyFont="1" applyFill="1" applyBorder="1" applyAlignment="1">
      <alignment horizontal="center" wrapText="1"/>
    </xf>
    <xf numFmtId="164" fontId="9" fillId="0" borderId="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textRotation="90" wrapText="1"/>
    </xf>
    <xf numFmtId="0" fontId="9" fillId="0" borderId="73" xfId="0" applyFont="1" applyFill="1" applyBorder="1" applyAlignment="1">
      <alignment horizontal="center" textRotation="90" wrapText="1"/>
    </xf>
    <xf numFmtId="0" fontId="14" fillId="0" borderId="0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textRotation="90" wrapText="1"/>
    </xf>
    <xf numFmtId="0" fontId="9" fillId="0" borderId="73" xfId="0" applyFont="1" applyFill="1" applyBorder="1" applyAlignment="1">
      <alignment textRotation="90" wrapText="1"/>
    </xf>
    <xf numFmtId="0" fontId="9" fillId="0" borderId="44" xfId="0" applyFont="1" applyFill="1" applyBorder="1" applyAlignment="1">
      <alignment textRotation="90" wrapText="1"/>
    </xf>
    <xf numFmtId="0" fontId="9" fillId="0" borderId="60" xfId="0" applyFont="1" applyFill="1" applyBorder="1" applyAlignment="1">
      <alignment textRotation="90" wrapText="1"/>
    </xf>
    <xf numFmtId="0" fontId="9" fillId="0" borderId="43" xfId="0" applyFont="1" applyFill="1" applyBorder="1" applyAlignment="1">
      <alignment textRotation="90" wrapText="1"/>
    </xf>
    <xf numFmtId="0" fontId="9" fillId="0" borderId="72" xfId="0" applyFont="1" applyFill="1" applyBorder="1" applyAlignment="1">
      <alignment textRotation="90" wrapText="1"/>
    </xf>
    <xf numFmtId="0" fontId="9" fillId="0" borderId="42" xfId="0" applyFont="1" applyFill="1" applyBorder="1" applyAlignment="1">
      <alignment textRotation="90" wrapText="1"/>
    </xf>
    <xf numFmtId="0" fontId="9" fillId="0" borderId="75" xfId="0" applyFont="1" applyFill="1" applyBorder="1" applyAlignment="1">
      <alignment textRotation="90" wrapText="1"/>
    </xf>
    <xf numFmtId="0" fontId="9" fillId="0" borderId="44" xfId="0" applyFont="1" applyFill="1" applyBorder="1" applyAlignment="1">
      <alignment/>
    </xf>
    <xf numFmtId="0" fontId="9" fillId="0" borderId="60" xfId="0" applyFont="1" applyFill="1" applyBorder="1" applyAlignment="1">
      <alignment/>
    </xf>
    <xf numFmtId="0" fontId="9" fillId="0" borderId="45" xfId="0" applyFont="1" applyFill="1" applyBorder="1" applyAlignment="1">
      <alignment wrapText="1"/>
    </xf>
    <xf numFmtId="0" fontId="9" fillId="0" borderId="71" xfId="0" applyFont="1" applyFill="1" applyBorder="1" applyAlignment="1">
      <alignment wrapText="1"/>
    </xf>
    <xf numFmtId="0" fontId="9" fillId="0" borderId="43" xfId="0" applyFont="1" applyFill="1" applyBorder="1" applyAlignment="1">
      <alignment horizontal="center" textRotation="90" wrapText="1"/>
    </xf>
    <xf numFmtId="0" fontId="9" fillId="0" borderId="72" xfId="0" applyFont="1" applyFill="1" applyBorder="1" applyAlignment="1">
      <alignment horizontal="center" textRotation="90" wrapText="1"/>
    </xf>
    <xf numFmtId="164" fontId="9" fillId="0" borderId="47" xfId="0" applyNumberFormat="1" applyFont="1" applyFill="1" applyBorder="1" applyAlignment="1">
      <alignment horizontal="center" wrapText="1"/>
    </xf>
    <xf numFmtId="164" fontId="9" fillId="0" borderId="59" xfId="0" applyNumberFormat="1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 textRotation="90" wrapText="1"/>
    </xf>
    <xf numFmtId="0" fontId="9" fillId="0" borderId="37" xfId="0" applyFont="1" applyFill="1" applyBorder="1" applyAlignment="1">
      <alignment horizontal="center" textRotation="90" wrapText="1"/>
    </xf>
    <xf numFmtId="0" fontId="9" fillId="0" borderId="36" xfId="0" applyFont="1" applyFill="1" applyBorder="1" applyAlignment="1">
      <alignment wrapText="1"/>
    </xf>
    <xf numFmtId="0" fontId="9" fillId="0" borderId="38" xfId="0" applyFont="1" applyFill="1" applyBorder="1" applyAlignment="1">
      <alignment horizontal="center" textRotation="90" wrapText="1"/>
    </xf>
    <xf numFmtId="164" fontId="9" fillId="0" borderId="38" xfId="0" applyNumberFormat="1" applyFont="1" applyFill="1" applyBorder="1" applyAlignment="1">
      <alignment horizontal="center" textRotation="90"/>
    </xf>
    <xf numFmtId="0" fontId="9" fillId="0" borderId="34" xfId="0" applyFont="1" applyFill="1" applyBorder="1" applyAlignment="1">
      <alignment textRotation="90" wrapText="1"/>
    </xf>
    <xf numFmtId="0" fontId="9" fillId="0" borderId="35" xfId="0" applyFont="1" applyFill="1" applyBorder="1" applyAlignment="1">
      <alignment textRotation="90" wrapText="1"/>
    </xf>
    <xf numFmtId="0" fontId="9" fillId="0" borderId="36" xfId="0" applyFont="1" applyFill="1" applyBorder="1" applyAlignment="1">
      <alignment textRotation="90" wrapText="1"/>
    </xf>
    <xf numFmtId="0" fontId="9" fillId="0" borderId="37" xfId="0" applyFont="1" applyFill="1" applyBorder="1" applyAlignment="1">
      <alignment/>
    </xf>
    <xf numFmtId="0" fontId="9" fillId="0" borderId="38" xfId="0" applyFont="1" applyFill="1" applyBorder="1" applyAlignment="1">
      <alignment wrapText="1"/>
    </xf>
    <xf numFmtId="0" fontId="9" fillId="0" borderId="36" xfId="0" applyFont="1" applyFill="1" applyBorder="1" applyAlignment="1">
      <alignment horizontal="center" textRotation="90" wrapText="1"/>
    </xf>
    <xf numFmtId="164" fontId="9" fillId="0" borderId="46" xfId="0" applyNumberFormat="1" applyFont="1" applyFill="1" applyBorder="1" applyAlignment="1">
      <alignment horizontal="center" wrapText="1"/>
    </xf>
    <xf numFmtId="164" fontId="9" fillId="0" borderId="34" xfId="0" applyNumberFormat="1" applyFont="1" applyFill="1" applyBorder="1" applyAlignment="1">
      <alignment horizontal="center"/>
    </xf>
    <xf numFmtId="0" fontId="9" fillId="0" borderId="61" xfId="0" applyFont="1" applyFill="1" applyBorder="1" applyAlignment="1">
      <alignment wrapText="1"/>
    </xf>
    <xf numFmtId="0" fontId="9" fillId="0" borderId="76" xfId="0" applyFont="1" applyFill="1" applyBorder="1" applyAlignment="1">
      <alignment wrapText="1"/>
    </xf>
    <xf numFmtId="164" fontId="9" fillId="0" borderId="43" xfId="0" applyNumberFormat="1" applyFont="1" applyFill="1" applyBorder="1" applyAlignment="1">
      <alignment horizontal="center" textRotation="90"/>
    </xf>
    <xf numFmtId="164" fontId="9" fillId="0" borderId="36" xfId="0" applyNumberFormat="1" applyFont="1" applyFill="1" applyBorder="1" applyAlignment="1">
      <alignment horizontal="center" textRotation="90"/>
    </xf>
    <xf numFmtId="164" fontId="9" fillId="0" borderId="17" xfId="0" applyNumberFormat="1" applyFont="1" applyFill="1" applyBorder="1" applyAlignment="1">
      <alignment horizontal="center" textRotation="90"/>
    </xf>
    <xf numFmtId="164" fontId="9" fillId="0" borderId="39" xfId="0" applyNumberFormat="1" applyFont="1" applyFill="1" applyBorder="1" applyAlignment="1">
      <alignment horizontal="center" textRotation="90"/>
    </xf>
    <xf numFmtId="0" fontId="20" fillId="0" borderId="0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164" fontId="9" fillId="0" borderId="47" xfId="0" applyNumberFormat="1" applyFont="1" applyFill="1" applyBorder="1" applyAlignment="1">
      <alignment horizontal="center" textRotation="90"/>
    </xf>
    <xf numFmtId="164" fontId="9" fillId="0" borderId="59" xfId="0" applyNumberFormat="1" applyFont="1" applyFill="1" applyBorder="1" applyAlignment="1">
      <alignment horizontal="center" textRotation="90"/>
    </xf>
    <xf numFmtId="22" fontId="6" fillId="0" borderId="0" xfId="0" applyNumberFormat="1" applyFont="1" applyFill="1" applyAlignment="1">
      <alignment horizontal="center"/>
    </xf>
    <xf numFmtId="45" fontId="6" fillId="0" borderId="0" xfId="0" applyNumberFormat="1" applyFont="1" applyFill="1" applyAlignment="1">
      <alignment horizontal="center"/>
    </xf>
    <xf numFmtId="0" fontId="9" fillId="0" borderId="17" xfId="0" applyFont="1" applyFill="1" applyBorder="1" applyAlignment="1">
      <alignment horizontal="center" textRotation="90" wrapText="1"/>
    </xf>
    <xf numFmtId="0" fontId="9" fillId="0" borderId="39" xfId="0" applyFont="1" applyFill="1" applyBorder="1" applyAlignment="1">
      <alignment horizontal="center" textRotation="90" wrapText="1"/>
    </xf>
    <xf numFmtId="164" fontId="9" fillId="0" borderId="44" xfId="0" applyNumberFormat="1" applyFont="1" applyFill="1" applyBorder="1" applyAlignment="1">
      <alignment horizontal="center" textRotation="90"/>
    </xf>
    <xf numFmtId="164" fontId="9" fillId="0" borderId="37" xfId="0" applyNumberFormat="1" applyFont="1" applyFill="1" applyBorder="1" applyAlignment="1">
      <alignment horizontal="center" textRotation="90"/>
    </xf>
    <xf numFmtId="164" fontId="9" fillId="0" borderId="61" xfId="0" applyNumberFormat="1" applyFont="1" applyFill="1" applyBorder="1" applyAlignment="1">
      <alignment horizontal="center" textRotation="90"/>
    </xf>
    <xf numFmtId="164" fontId="9" fillId="0" borderId="76" xfId="0" applyNumberFormat="1" applyFont="1" applyFill="1" applyBorder="1" applyAlignment="1">
      <alignment horizontal="center" textRotation="9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 3" xfId="55"/>
    <cellStyle name="Обычный 2 2 4" xfId="56"/>
    <cellStyle name="Обычный 2 2 5" xfId="57"/>
    <cellStyle name="Обычный 2 2 6" xfId="58"/>
    <cellStyle name="Обычный 2 3" xfId="59"/>
    <cellStyle name="Обычный 2 4" xfId="60"/>
    <cellStyle name="Обычный 2 5" xfId="61"/>
    <cellStyle name="Обычный 3 2" xfId="62"/>
    <cellStyle name="Обычный 3 3" xfId="63"/>
    <cellStyle name="Обычный 3 4" xfId="64"/>
    <cellStyle name="Обычный 4 2" xfId="65"/>
    <cellStyle name="Обычный 4 3" xfId="66"/>
    <cellStyle name="Обычный 5" xfId="67"/>
    <cellStyle name="Обычный 6" xfId="68"/>
    <cellStyle name="Обычный_Протокол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95;&#1080;&#1090;&#1072;&#1102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7;&#1096;&#1077;&#1093;&#1086;&#1076;&#1082;&#1072;\&#1055;&#1088;&#1086;&#1090;&#1086;&#1082;&#1086;&#1083;&#1099;\&#1051;&#1080;&#1095;&#1082;&#1072;\3%20&#1082;&#1083;%20&#1084;&#1091;&#1078;&#1095;&#1080;&#1085;&#1099;-&#1078;&#1077;&#1085;&#1097;&#1080;&#1085;&#1099;%20&#1055;&#1054;&#1057;&#1063;&#1048;&#1058;&#1040;&#1053;&#1054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rij\&#1075;4%202010%20&#1089;&#1077;&#1088;&#1074;&#1077;&#1088;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7;&#1096;&#1077;&#1093;&#1086;&#1076;&#1082;&#1072;\&#1055;&#1088;&#1086;&#1090;&#1086;&#1082;&#1086;&#1083;&#1099;\&#1051;&#1080;&#1095;&#1082;&#1072;\2%20&#1082;&#1083;%20&#1084;&#1072;&#1083;&#1100;&#1095;&#1080;&#1082;&#1080;-&#1076;&#1077;&#1074;&#1086;&#1095;&#1082;&#1080;%20&#1055;&#1054;&#1057;&#1063;&#1048;&#1058;&#1040;&#105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7;&#1096;&#1077;&#1093;&#1086;&#1076;&#1082;&#1072;\&#1055;&#1088;&#1086;&#1090;&#1086;&#1082;&#1086;&#1083;&#1099;\&#1051;&#1080;&#1095;&#1082;&#1072;\2%20&#1082;&#1083;%20&#1102;&#1085;&#1086;&#1096;&#1080;-&#1076;&#1077;&#1074;&#1091;&#1096;&#1082;&#108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7;&#1096;&#1077;&#1093;&#1086;&#1076;&#1082;&#1072;\&#1055;&#1088;&#1086;&#1090;&#1086;&#1082;&#1086;&#1083;&#1099;\&#1051;&#1080;&#1095;&#1082;&#1072;\2%20&#1082;&#1083;%20&#1102;&#1085;&#1086;&#1096;&#1080;-&#1076;&#1077;&#1074;&#1091;&#1096;&#1082;&#1080;%20&#1055;&#1054;&#1057;&#1063;&#1048;&#1058;&#1040;&#1053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7;&#1096;&#1077;&#1093;&#1086;&#1076;&#1082;&#1072;\&#1055;&#1088;&#1086;&#1090;&#1086;&#1082;&#1086;&#1083;&#1099;\&#1051;&#1080;&#1095;&#1082;&#1072;\3%20&#1082;&#1083;%20&#1102;&#1085;&#1080;&#1086;&#1088;&#1099;-&#1102;&#1085;&#1080;&#1086;&#1088;&#1082;&#1080;%20&#1055;&#1054;&#1057;&#1063;&#1048;&#1058;&#1040;&#1053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Протокол"/>
      <sheetName val="Печать"/>
    </sheetNames>
    <sheetDataSet>
      <sheetData sheetId="0">
        <row r="1">
          <cell r="D1" t="str">
            <v>Номер команды</v>
          </cell>
          <cell r="E1" t="str">
            <v>Команда</v>
          </cell>
          <cell r="F1" t="str">
            <v>ВУЗ</v>
          </cell>
          <cell r="G1" t="str">
            <v>Регион</v>
          </cell>
          <cell r="H1" t="str">
            <v>Представитель</v>
          </cell>
          <cell r="I1" t="str">
            <v>Состав</v>
          </cell>
          <cell r="J1" t="str">
            <v>Ранг</v>
          </cell>
          <cell r="K1" t="str">
            <v>Студенты</v>
          </cell>
          <cell r="L1" t="str">
            <v>Группа</v>
          </cell>
        </row>
        <row r="554">
          <cell r="D554">
            <v>104</v>
          </cell>
          <cell r="E554" t="str">
            <v>ЦДЮТиЭ г. Пензы (с\к "Экстрим")-3-1</v>
          </cell>
          <cell r="H554" t="str">
            <v>Гречихин А.М.</v>
          </cell>
          <cell r="I554" t="str">
            <v>Фокин Кирилл(2ю), Семиков Михаил(III), Дятлов Антон(2ю), Панкина Ангелина(2ю)</v>
          </cell>
          <cell r="J554">
            <v>1.9000000000000001</v>
          </cell>
        </row>
        <row r="555">
          <cell r="D555">
            <v>207</v>
          </cell>
          <cell r="E555" t="str">
            <v>ЦДЮТиЭ г. Пенза (МОУ СОШ № 28 "Лесная братва")-1-1</v>
          </cell>
          <cell r="H555" t="str">
            <v>Лисицкая Е.П.</v>
          </cell>
          <cell r="I555" t="str">
            <v>Мокшанцева Олеся(б/р), Садина Кристина(б/р), Михайлина Елизавета(б/р), Исайчев Кирилл(б/р)</v>
          </cell>
          <cell r="J555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tmp"/>
      <sheetName val="Протокол"/>
      <sheetName val="Вывод"/>
      <sheetName val="м"/>
      <sheetName val="ж"/>
      <sheetName val="лично-ком"/>
    </sheetNames>
    <sheetDataSet>
      <sheetData sheetId="0">
        <row r="1">
          <cell r="A1" t="str">
            <v>Место</v>
          </cell>
          <cell r="B1" t="str">
            <v>Личка короткая</v>
          </cell>
        </row>
        <row r="2">
          <cell r="A2">
            <v>1</v>
          </cell>
          <cell r="B2">
            <v>100</v>
          </cell>
        </row>
        <row r="3">
          <cell r="A3">
            <v>2</v>
          </cell>
          <cell r="B3">
            <v>95</v>
          </cell>
        </row>
        <row r="4">
          <cell r="A4">
            <v>3</v>
          </cell>
          <cell r="B4">
            <v>91</v>
          </cell>
        </row>
        <row r="5">
          <cell r="A5">
            <v>4</v>
          </cell>
          <cell r="B5">
            <v>87</v>
          </cell>
        </row>
        <row r="6">
          <cell r="A6">
            <v>5</v>
          </cell>
          <cell r="B6">
            <v>83</v>
          </cell>
        </row>
        <row r="7">
          <cell r="A7">
            <v>6</v>
          </cell>
          <cell r="B7">
            <v>79</v>
          </cell>
        </row>
        <row r="8">
          <cell r="A8">
            <v>7</v>
          </cell>
          <cell r="B8">
            <v>75</v>
          </cell>
        </row>
        <row r="9">
          <cell r="A9">
            <v>8</v>
          </cell>
          <cell r="B9">
            <v>72</v>
          </cell>
        </row>
        <row r="10">
          <cell r="A10">
            <v>9</v>
          </cell>
          <cell r="B10">
            <v>69</v>
          </cell>
        </row>
        <row r="11">
          <cell r="A11">
            <v>10</v>
          </cell>
          <cell r="B11">
            <v>66</v>
          </cell>
        </row>
        <row r="12">
          <cell r="A12">
            <v>11</v>
          </cell>
          <cell r="B12">
            <v>63</v>
          </cell>
        </row>
        <row r="13">
          <cell r="A13">
            <v>12</v>
          </cell>
          <cell r="B13">
            <v>60</v>
          </cell>
        </row>
        <row r="14">
          <cell r="A14">
            <v>13</v>
          </cell>
          <cell r="B14">
            <v>57</v>
          </cell>
        </row>
        <row r="15">
          <cell r="A15">
            <v>14</v>
          </cell>
          <cell r="B15">
            <v>54</v>
          </cell>
        </row>
        <row r="16">
          <cell r="A16">
            <v>15</v>
          </cell>
          <cell r="B16">
            <v>51</v>
          </cell>
        </row>
        <row r="17">
          <cell r="A17">
            <v>16</v>
          </cell>
          <cell r="B17">
            <v>48</v>
          </cell>
        </row>
        <row r="18">
          <cell r="A18">
            <v>17</v>
          </cell>
          <cell r="B18">
            <v>46</v>
          </cell>
        </row>
        <row r="19">
          <cell r="A19">
            <v>18</v>
          </cell>
          <cell r="B19">
            <v>44</v>
          </cell>
        </row>
        <row r="20">
          <cell r="A20">
            <v>19</v>
          </cell>
          <cell r="B20">
            <v>42</v>
          </cell>
        </row>
        <row r="21">
          <cell r="A21">
            <v>20</v>
          </cell>
          <cell r="B21">
            <v>40</v>
          </cell>
        </row>
        <row r="22">
          <cell r="A22">
            <v>21</v>
          </cell>
          <cell r="B22">
            <v>38</v>
          </cell>
        </row>
        <row r="23">
          <cell r="A23">
            <v>22</v>
          </cell>
          <cell r="B23">
            <v>36</v>
          </cell>
        </row>
        <row r="24">
          <cell r="A24">
            <v>23</v>
          </cell>
          <cell r="B24">
            <v>34</v>
          </cell>
        </row>
        <row r="25">
          <cell r="A25">
            <v>24</v>
          </cell>
          <cell r="B25">
            <v>32</v>
          </cell>
        </row>
        <row r="26">
          <cell r="A26">
            <v>25</v>
          </cell>
          <cell r="B26">
            <v>30</v>
          </cell>
        </row>
        <row r="27">
          <cell r="A27">
            <v>26</v>
          </cell>
          <cell r="B27">
            <v>28</v>
          </cell>
        </row>
        <row r="28">
          <cell r="A28">
            <v>27</v>
          </cell>
          <cell r="B28">
            <v>26</v>
          </cell>
        </row>
        <row r="29">
          <cell r="A29">
            <v>28</v>
          </cell>
          <cell r="B29">
            <v>24</v>
          </cell>
        </row>
        <row r="30">
          <cell r="A30">
            <v>29</v>
          </cell>
          <cell r="B30">
            <v>22</v>
          </cell>
        </row>
        <row r="31">
          <cell r="A31">
            <v>30</v>
          </cell>
          <cell r="B31">
            <v>21</v>
          </cell>
        </row>
        <row r="32">
          <cell r="A32">
            <v>31</v>
          </cell>
          <cell r="B32">
            <v>20</v>
          </cell>
        </row>
        <row r="33">
          <cell r="A33">
            <v>32</v>
          </cell>
          <cell r="B33">
            <v>19</v>
          </cell>
        </row>
        <row r="34">
          <cell r="A34">
            <v>33</v>
          </cell>
          <cell r="B34">
            <v>18</v>
          </cell>
        </row>
        <row r="35">
          <cell r="A35">
            <v>34</v>
          </cell>
          <cell r="B35">
            <v>17</v>
          </cell>
        </row>
        <row r="36">
          <cell r="A36">
            <v>35</v>
          </cell>
          <cell r="B36">
            <v>16</v>
          </cell>
        </row>
        <row r="37">
          <cell r="A37">
            <v>36</v>
          </cell>
          <cell r="B37">
            <v>15</v>
          </cell>
        </row>
        <row r="38">
          <cell r="A38">
            <v>37</v>
          </cell>
          <cell r="B38">
            <v>14</v>
          </cell>
        </row>
        <row r="39">
          <cell r="A39">
            <v>38</v>
          </cell>
          <cell r="B39">
            <v>13</v>
          </cell>
        </row>
        <row r="40">
          <cell r="A40">
            <v>39</v>
          </cell>
          <cell r="B40">
            <v>12</v>
          </cell>
        </row>
        <row r="41">
          <cell r="A41">
            <v>40</v>
          </cell>
          <cell r="B41">
            <v>11</v>
          </cell>
        </row>
        <row r="42">
          <cell r="A42">
            <v>41</v>
          </cell>
          <cell r="B42">
            <v>10</v>
          </cell>
        </row>
        <row r="43">
          <cell r="A43">
            <v>42</v>
          </cell>
          <cell r="B43">
            <v>9</v>
          </cell>
        </row>
        <row r="44">
          <cell r="A44">
            <v>43</v>
          </cell>
          <cell r="B44">
            <v>8</v>
          </cell>
        </row>
        <row r="45">
          <cell r="A45">
            <v>44</v>
          </cell>
          <cell r="B45">
            <v>7</v>
          </cell>
        </row>
        <row r="46">
          <cell r="A46">
            <v>45</v>
          </cell>
          <cell r="B46">
            <v>6</v>
          </cell>
        </row>
        <row r="47">
          <cell r="A47">
            <v>46</v>
          </cell>
          <cell r="B47">
            <v>5</v>
          </cell>
        </row>
        <row r="48">
          <cell r="A48">
            <v>47</v>
          </cell>
          <cell r="B48">
            <v>4</v>
          </cell>
        </row>
        <row r="49">
          <cell r="A49">
            <v>48</v>
          </cell>
          <cell r="B49">
            <v>3</v>
          </cell>
        </row>
        <row r="50">
          <cell r="A50">
            <v>49</v>
          </cell>
          <cell r="B50">
            <v>2</v>
          </cell>
        </row>
        <row r="51">
          <cell r="A51">
            <v>50</v>
          </cell>
          <cell r="B51">
            <v>1</v>
          </cell>
        </row>
        <row r="52">
          <cell r="A52">
            <v>51</v>
          </cell>
          <cell r="B52">
            <v>1</v>
          </cell>
        </row>
        <row r="53">
          <cell r="A53">
            <v>52</v>
          </cell>
          <cell r="B53">
            <v>1</v>
          </cell>
        </row>
        <row r="54">
          <cell r="A54">
            <v>53</v>
          </cell>
          <cell r="B54">
            <v>1</v>
          </cell>
        </row>
        <row r="55">
          <cell r="A55">
            <v>54</v>
          </cell>
          <cell r="B55">
            <v>1</v>
          </cell>
        </row>
        <row r="56">
          <cell r="A56">
            <v>55</v>
          </cell>
          <cell r="B56">
            <v>1</v>
          </cell>
        </row>
        <row r="57">
          <cell r="A57">
            <v>56</v>
          </cell>
          <cell r="B57">
            <v>1</v>
          </cell>
        </row>
        <row r="58">
          <cell r="A58">
            <v>57</v>
          </cell>
          <cell r="B58">
            <v>1</v>
          </cell>
        </row>
        <row r="59">
          <cell r="A59">
            <v>58</v>
          </cell>
          <cell r="B59">
            <v>1</v>
          </cell>
        </row>
        <row r="60">
          <cell r="A60">
            <v>59</v>
          </cell>
          <cell r="B60">
            <v>1</v>
          </cell>
        </row>
        <row r="61">
          <cell r="A61">
            <v>60</v>
          </cell>
          <cell r="B61">
            <v>1</v>
          </cell>
        </row>
        <row r="62">
          <cell r="A62">
            <v>61</v>
          </cell>
          <cell r="B62">
            <v>1</v>
          </cell>
        </row>
        <row r="63">
          <cell r="A63">
            <v>62</v>
          </cell>
          <cell r="B63">
            <v>1</v>
          </cell>
        </row>
        <row r="64">
          <cell r="A64">
            <v>63</v>
          </cell>
          <cell r="B64">
            <v>1</v>
          </cell>
        </row>
        <row r="65">
          <cell r="A65">
            <v>64</v>
          </cell>
          <cell r="B65">
            <v>1</v>
          </cell>
        </row>
        <row r="66">
          <cell r="A66">
            <v>65</v>
          </cell>
          <cell r="B66">
            <v>1</v>
          </cell>
        </row>
        <row r="67">
          <cell r="A67">
            <v>66</v>
          </cell>
          <cell r="B67">
            <v>1</v>
          </cell>
        </row>
        <row r="68">
          <cell r="A68">
            <v>67</v>
          </cell>
          <cell r="B68">
            <v>1</v>
          </cell>
        </row>
        <row r="69">
          <cell r="A69">
            <v>68</v>
          </cell>
          <cell r="B69">
            <v>1</v>
          </cell>
        </row>
        <row r="70">
          <cell r="A70">
            <v>69</v>
          </cell>
          <cell r="B70">
            <v>1</v>
          </cell>
        </row>
        <row r="71">
          <cell r="A71">
            <v>70</v>
          </cell>
          <cell r="B71">
            <v>1</v>
          </cell>
        </row>
        <row r="72">
          <cell r="A72">
            <v>71</v>
          </cell>
          <cell r="B72">
            <v>1</v>
          </cell>
        </row>
        <row r="73">
          <cell r="A73">
            <v>72</v>
          </cell>
          <cell r="B73">
            <v>1</v>
          </cell>
        </row>
        <row r="74">
          <cell r="A74">
            <v>73</v>
          </cell>
          <cell r="B74">
            <v>1</v>
          </cell>
        </row>
        <row r="75">
          <cell r="A75">
            <v>74</v>
          </cell>
          <cell r="B75">
            <v>1</v>
          </cell>
        </row>
        <row r="76">
          <cell r="A76">
            <v>75</v>
          </cell>
          <cell r="B76">
            <v>1</v>
          </cell>
        </row>
        <row r="77">
          <cell r="A77">
            <v>76</v>
          </cell>
          <cell r="B77">
            <v>1</v>
          </cell>
        </row>
        <row r="78">
          <cell r="A78">
            <v>77</v>
          </cell>
          <cell r="B78">
            <v>1</v>
          </cell>
        </row>
        <row r="79">
          <cell r="A79">
            <v>78</v>
          </cell>
          <cell r="B79">
            <v>1</v>
          </cell>
        </row>
        <row r="80">
          <cell r="A80">
            <v>79</v>
          </cell>
          <cell r="B80">
            <v>1</v>
          </cell>
        </row>
        <row r="81">
          <cell r="A81">
            <v>80</v>
          </cell>
          <cell r="B81">
            <v>1</v>
          </cell>
        </row>
        <row r="82">
          <cell r="A82">
            <v>81</v>
          </cell>
          <cell r="B82">
            <v>1</v>
          </cell>
        </row>
        <row r="83">
          <cell r="A83">
            <v>82</v>
          </cell>
          <cell r="B83">
            <v>1</v>
          </cell>
        </row>
        <row r="84">
          <cell r="A84">
            <v>83</v>
          </cell>
          <cell r="B84">
            <v>1</v>
          </cell>
        </row>
        <row r="85">
          <cell r="A85">
            <v>84</v>
          </cell>
          <cell r="B85">
            <v>1</v>
          </cell>
        </row>
        <row r="86">
          <cell r="A86">
            <v>85</v>
          </cell>
          <cell r="B86">
            <v>1</v>
          </cell>
        </row>
        <row r="87">
          <cell r="A87">
            <v>86</v>
          </cell>
          <cell r="B87">
            <v>1</v>
          </cell>
        </row>
        <row r="88">
          <cell r="A88">
            <v>87</v>
          </cell>
          <cell r="B88">
            <v>1</v>
          </cell>
        </row>
        <row r="89">
          <cell r="A89">
            <v>88</v>
          </cell>
          <cell r="B89">
            <v>1</v>
          </cell>
        </row>
        <row r="90">
          <cell r="A90">
            <v>89</v>
          </cell>
          <cell r="B90">
            <v>1</v>
          </cell>
        </row>
        <row r="91">
          <cell r="A91">
            <v>90</v>
          </cell>
          <cell r="B91">
            <v>1</v>
          </cell>
        </row>
        <row r="92">
          <cell r="A92">
            <v>91</v>
          </cell>
          <cell r="B92">
            <v>1</v>
          </cell>
        </row>
        <row r="93">
          <cell r="A93">
            <v>92</v>
          </cell>
          <cell r="B93">
            <v>1</v>
          </cell>
        </row>
        <row r="94">
          <cell r="A94">
            <v>93</v>
          </cell>
          <cell r="B94">
            <v>1</v>
          </cell>
        </row>
        <row r="95">
          <cell r="A95">
            <v>94</v>
          </cell>
          <cell r="B95">
            <v>1</v>
          </cell>
        </row>
        <row r="96">
          <cell r="A96">
            <v>95</v>
          </cell>
          <cell r="B96">
            <v>1</v>
          </cell>
        </row>
        <row r="97">
          <cell r="A97">
            <v>96</v>
          </cell>
          <cell r="B97">
            <v>1</v>
          </cell>
        </row>
        <row r="98">
          <cell r="A98">
            <v>97</v>
          </cell>
          <cell r="B98">
            <v>1</v>
          </cell>
        </row>
        <row r="99">
          <cell r="A99">
            <v>98</v>
          </cell>
          <cell r="B99">
            <v>1</v>
          </cell>
        </row>
        <row r="100">
          <cell r="A100">
            <v>99</v>
          </cell>
          <cell r="B100">
            <v>1</v>
          </cell>
        </row>
        <row r="101">
          <cell r="A101">
            <v>100</v>
          </cell>
          <cell r="B101">
            <v>1</v>
          </cell>
        </row>
        <row r="102">
          <cell r="A102">
            <v>101</v>
          </cell>
          <cell r="B102">
            <v>1</v>
          </cell>
        </row>
        <row r="103">
          <cell r="A103">
            <v>102</v>
          </cell>
          <cell r="B103">
            <v>1</v>
          </cell>
        </row>
        <row r="104">
          <cell r="A104">
            <v>103</v>
          </cell>
          <cell r="B104">
            <v>1</v>
          </cell>
        </row>
        <row r="105">
          <cell r="A105">
            <v>104</v>
          </cell>
          <cell r="B105">
            <v>1</v>
          </cell>
        </row>
        <row r="106">
          <cell r="A106">
            <v>105</v>
          </cell>
          <cell r="B106">
            <v>1</v>
          </cell>
        </row>
        <row r="107">
          <cell r="A107">
            <v>106</v>
          </cell>
          <cell r="B107">
            <v>1</v>
          </cell>
        </row>
        <row r="108">
          <cell r="A108">
            <v>107</v>
          </cell>
          <cell r="B108">
            <v>1</v>
          </cell>
        </row>
        <row r="109">
          <cell r="A109">
            <v>108</v>
          </cell>
          <cell r="B109">
            <v>1</v>
          </cell>
        </row>
        <row r="110">
          <cell r="A110">
            <v>109</v>
          </cell>
          <cell r="B110">
            <v>1</v>
          </cell>
        </row>
        <row r="111">
          <cell r="A111">
            <v>110</v>
          </cell>
          <cell r="B111">
            <v>1</v>
          </cell>
        </row>
        <row r="112">
          <cell r="A112">
            <v>111</v>
          </cell>
          <cell r="B112">
            <v>1</v>
          </cell>
        </row>
        <row r="113">
          <cell r="A113">
            <v>112</v>
          </cell>
          <cell r="B113">
            <v>1</v>
          </cell>
        </row>
        <row r="114">
          <cell r="A114">
            <v>113</v>
          </cell>
          <cell r="B114">
            <v>1</v>
          </cell>
        </row>
        <row r="115">
          <cell r="A115">
            <v>114</v>
          </cell>
          <cell r="B115">
            <v>1</v>
          </cell>
        </row>
        <row r="116">
          <cell r="A116">
            <v>115</v>
          </cell>
          <cell r="B116">
            <v>1</v>
          </cell>
        </row>
        <row r="117">
          <cell r="A117">
            <v>116</v>
          </cell>
          <cell r="B117">
            <v>1</v>
          </cell>
        </row>
        <row r="118">
          <cell r="A118">
            <v>117</v>
          </cell>
          <cell r="B118">
            <v>1</v>
          </cell>
        </row>
        <row r="119">
          <cell r="A119">
            <v>118</v>
          </cell>
          <cell r="B119">
            <v>1</v>
          </cell>
        </row>
        <row r="120">
          <cell r="A120">
            <v>119</v>
          </cell>
          <cell r="B120">
            <v>1</v>
          </cell>
        </row>
        <row r="121">
          <cell r="A121">
            <v>120</v>
          </cell>
          <cell r="B121">
            <v>1</v>
          </cell>
        </row>
        <row r="122">
          <cell r="A122">
            <v>121</v>
          </cell>
          <cell r="B122">
            <v>1</v>
          </cell>
        </row>
        <row r="123">
          <cell r="A123">
            <v>122</v>
          </cell>
          <cell r="B123">
            <v>1</v>
          </cell>
        </row>
        <row r="124">
          <cell r="A124">
            <v>123</v>
          </cell>
          <cell r="B124">
            <v>1</v>
          </cell>
        </row>
        <row r="125">
          <cell r="A125">
            <v>124</v>
          </cell>
          <cell r="B125">
            <v>1</v>
          </cell>
        </row>
        <row r="126">
          <cell r="A126">
            <v>125</v>
          </cell>
          <cell r="B126">
            <v>1</v>
          </cell>
        </row>
        <row r="127">
          <cell r="A127">
            <v>126</v>
          </cell>
          <cell r="B127">
            <v>1</v>
          </cell>
        </row>
        <row r="128">
          <cell r="A128">
            <v>127</v>
          </cell>
          <cell r="B128">
            <v>1</v>
          </cell>
        </row>
        <row r="129">
          <cell r="A129">
            <v>128</v>
          </cell>
          <cell r="B129">
            <v>1</v>
          </cell>
        </row>
        <row r="130">
          <cell r="A130">
            <v>129</v>
          </cell>
          <cell r="B130">
            <v>1</v>
          </cell>
        </row>
        <row r="131">
          <cell r="A131">
            <v>130</v>
          </cell>
          <cell r="B131">
            <v>1</v>
          </cell>
        </row>
        <row r="132">
          <cell r="A132">
            <v>131</v>
          </cell>
          <cell r="B132">
            <v>1</v>
          </cell>
        </row>
        <row r="133">
          <cell r="A133">
            <v>132</v>
          </cell>
          <cell r="B133">
            <v>1</v>
          </cell>
        </row>
        <row r="134">
          <cell r="A134">
            <v>133</v>
          </cell>
          <cell r="B134">
            <v>1</v>
          </cell>
        </row>
        <row r="135">
          <cell r="A135">
            <v>134</v>
          </cell>
          <cell r="B135">
            <v>1</v>
          </cell>
        </row>
        <row r="136">
          <cell r="A136">
            <v>135</v>
          </cell>
          <cell r="B136">
            <v>1</v>
          </cell>
        </row>
        <row r="137">
          <cell r="A137">
            <v>136</v>
          </cell>
          <cell r="B137">
            <v>1</v>
          </cell>
        </row>
        <row r="138">
          <cell r="A138">
            <v>137</v>
          </cell>
          <cell r="B138">
            <v>1</v>
          </cell>
        </row>
        <row r="139">
          <cell r="A139">
            <v>138</v>
          </cell>
          <cell r="B139">
            <v>1</v>
          </cell>
        </row>
        <row r="140">
          <cell r="A140">
            <v>139</v>
          </cell>
          <cell r="B140">
            <v>1</v>
          </cell>
        </row>
        <row r="141">
          <cell r="A141">
            <v>140</v>
          </cell>
          <cell r="B141">
            <v>1</v>
          </cell>
        </row>
        <row r="142">
          <cell r="A142">
            <v>141</v>
          </cell>
          <cell r="B142">
            <v>1</v>
          </cell>
        </row>
        <row r="143">
          <cell r="A143">
            <v>142</v>
          </cell>
          <cell r="B143">
            <v>1</v>
          </cell>
        </row>
        <row r="144">
          <cell r="A144">
            <v>143</v>
          </cell>
          <cell r="B144">
            <v>1</v>
          </cell>
        </row>
        <row r="145">
          <cell r="A145">
            <v>144</v>
          </cell>
          <cell r="B145">
            <v>1</v>
          </cell>
        </row>
        <row r="146">
          <cell r="A146">
            <v>145</v>
          </cell>
          <cell r="B146">
            <v>1</v>
          </cell>
        </row>
        <row r="147">
          <cell r="A147">
            <v>146</v>
          </cell>
          <cell r="B147">
            <v>1</v>
          </cell>
        </row>
        <row r="148">
          <cell r="A148">
            <v>147</v>
          </cell>
          <cell r="B148">
            <v>1</v>
          </cell>
        </row>
        <row r="149">
          <cell r="A149">
            <v>148</v>
          </cell>
          <cell r="B149">
            <v>1</v>
          </cell>
        </row>
        <row r="150">
          <cell r="A150">
            <v>149</v>
          </cell>
          <cell r="B150">
            <v>1</v>
          </cell>
        </row>
        <row r="151">
          <cell r="A151">
            <v>150</v>
          </cell>
          <cell r="B151">
            <v>1</v>
          </cell>
        </row>
        <row r="152">
          <cell r="A152">
            <v>151</v>
          </cell>
          <cell r="B152">
            <v>1</v>
          </cell>
        </row>
        <row r="153">
          <cell r="A153">
            <v>152</v>
          </cell>
          <cell r="B153">
            <v>1</v>
          </cell>
        </row>
        <row r="154">
          <cell r="A154">
            <v>153</v>
          </cell>
          <cell r="B154">
            <v>1</v>
          </cell>
        </row>
        <row r="155">
          <cell r="A155">
            <v>154</v>
          </cell>
          <cell r="B155">
            <v>1</v>
          </cell>
        </row>
        <row r="156">
          <cell r="A156">
            <v>155</v>
          </cell>
          <cell r="B156">
            <v>1</v>
          </cell>
        </row>
        <row r="157">
          <cell r="A157">
            <v>156</v>
          </cell>
          <cell r="B157">
            <v>1</v>
          </cell>
        </row>
        <row r="158">
          <cell r="A158">
            <v>157</v>
          </cell>
          <cell r="B158">
            <v>1</v>
          </cell>
        </row>
        <row r="159">
          <cell r="A159">
            <v>158</v>
          </cell>
          <cell r="B159">
            <v>1</v>
          </cell>
        </row>
        <row r="160">
          <cell r="A160">
            <v>159</v>
          </cell>
          <cell r="B160">
            <v>1</v>
          </cell>
        </row>
        <row r="161">
          <cell r="A161">
            <v>160</v>
          </cell>
          <cell r="B161">
            <v>1</v>
          </cell>
        </row>
        <row r="162">
          <cell r="A162">
            <v>161</v>
          </cell>
          <cell r="B162">
            <v>1</v>
          </cell>
        </row>
        <row r="163">
          <cell r="A163">
            <v>162</v>
          </cell>
          <cell r="B163">
            <v>1</v>
          </cell>
        </row>
        <row r="164">
          <cell r="A164">
            <v>163</v>
          </cell>
          <cell r="B164">
            <v>1</v>
          </cell>
        </row>
        <row r="165">
          <cell r="A165">
            <v>164</v>
          </cell>
          <cell r="B165">
            <v>1</v>
          </cell>
        </row>
        <row r="166">
          <cell r="A166">
            <v>165</v>
          </cell>
          <cell r="B166">
            <v>1</v>
          </cell>
        </row>
        <row r="167">
          <cell r="A167">
            <v>166</v>
          </cell>
          <cell r="B167">
            <v>1</v>
          </cell>
        </row>
        <row r="168">
          <cell r="A168">
            <v>167</v>
          </cell>
          <cell r="B168">
            <v>1</v>
          </cell>
        </row>
        <row r="169">
          <cell r="A169">
            <v>168</v>
          </cell>
          <cell r="B169">
            <v>1</v>
          </cell>
        </row>
        <row r="170">
          <cell r="A170">
            <v>169</v>
          </cell>
          <cell r="B170">
            <v>1</v>
          </cell>
        </row>
        <row r="171">
          <cell r="A171">
            <v>170</v>
          </cell>
          <cell r="B171">
            <v>1</v>
          </cell>
        </row>
        <row r="172">
          <cell r="A172">
            <v>171</v>
          </cell>
          <cell r="B172">
            <v>1</v>
          </cell>
        </row>
        <row r="173">
          <cell r="A173">
            <v>172</v>
          </cell>
          <cell r="B173">
            <v>1</v>
          </cell>
        </row>
        <row r="174">
          <cell r="A174">
            <v>173</v>
          </cell>
          <cell r="B174">
            <v>1</v>
          </cell>
        </row>
        <row r="175">
          <cell r="A175">
            <v>174</v>
          </cell>
          <cell r="B175">
            <v>1</v>
          </cell>
        </row>
        <row r="176">
          <cell r="A176">
            <v>175</v>
          </cell>
          <cell r="B176">
            <v>1</v>
          </cell>
        </row>
        <row r="177">
          <cell r="A177">
            <v>176</v>
          </cell>
          <cell r="B177">
            <v>1</v>
          </cell>
        </row>
        <row r="178">
          <cell r="A178">
            <v>177</v>
          </cell>
          <cell r="B178">
            <v>1</v>
          </cell>
        </row>
        <row r="179">
          <cell r="A179">
            <v>178</v>
          </cell>
          <cell r="B179">
            <v>1</v>
          </cell>
        </row>
        <row r="180">
          <cell r="A180">
            <v>179</v>
          </cell>
          <cell r="B180">
            <v>1</v>
          </cell>
        </row>
        <row r="181">
          <cell r="A181">
            <v>180</v>
          </cell>
          <cell r="B181">
            <v>1</v>
          </cell>
        </row>
        <row r="182">
          <cell r="A182">
            <v>181</v>
          </cell>
          <cell r="B182">
            <v>1</v>
          </cell>
        </row>
        <row r="183">
          <cell r="A183">
            <v>182</v>
          </cell>
          <cell r="B183">
            <v>1</v>
          </cell>
        </row>
        <row r="184">
          <cell r="A184">
            <v>183</v>
          </cell>
          <cell r="B184">
            <v>1</v>
          </cell>
        </row>
        <row r="185">
          <cell r="A185">
            <v>184</v>
          </cell>
          <cell r="B185">
            <v>1</v>
          </cell>
        </row>
        <row r="186">
          <cell r="A186">
            <v>185</v>
          </cell>
          <cell r="B186">
            <v>1</v>
          </cell>
        </row>
        <row r="187">
          <cell r="A187">
            <v>186</v>
          </cell>
          <cell r="B187">
            <v>1</v>
          </cell>
        </row>
        <row r="188">
          <cell r="A188">
            <v>187</v>
          </cell>
          <cell r="B188">
            <v>1</v>
          </cell>
        </row>
        <row r="189">
          <cell r="A189">
            <v>188</v>
          </cell>
          <cell r="B189">
            <v>1</v>
          </cell>
        </row>
        <row r="190">
          <cell r="A190">
            <v>189</v>
          </cell>
          <cell r="B190">
            <v>1</v>
          </cell>
        </row>
        <row r="191">
          <cell r="A191">
            <v>190</v>
          </cell>
          <cell r="B191">
            <v>1</v>
          </cell>
        </row>
        <row r="192">
          <cell r="A192">
            <v>191</v>
          </cell>
          <cell r="B192">
            <v>1</v>
          </cell>
        </row>
        <row r="193">
          <cell r="A193">
            <v>192</v>
          </cell>
          <cell r="B193">
            <v>1</v>
          </cell>
        </row>
        <row r="194">
          <cell r="A194">
            <v>193</v>
          </cell>
          <cell r="B194">
            <v>1</v>
          </cell>
        </row>
        <row r="195">
          <cell r="A195">
            <v>194</v>
          </cell>
          <cell r="B195">
            <v>1</v>
          </cell>
        </row>
        <row r="196">
          <cell r="A196">
            <v>195</v>
          </cell>
          <cell r="B196">
            <v>1</v>
          </cell>
        </row>
        <row r="197">
          <cell r="A197">
            <v>196</v>
          </cell>
          <cell r="B197">
            <v>1</v>
          </cell>
        </row>
        <row r="198">
          <cell r="A198">
            <v>197</v>
          </cell>
          <cell r="B198">
            <v>1</v>
          </cell>
        </row>
        <row r="199">
          <cell r="A199">
            <v>198</v>
          </cell>
          <cell r="B199">
            <v>1</v>
          </cell>
        </row>
        <row r="200">
          <cell r="A200">
            <v>199</v>
          </cell>
          <cell r="B200">
            <v>1</v>
          </cell>
        </row>
        <row r="201">
          <cell r="A201">
            <v>200</v>
          </cell>
          <cell r="B201">
            <v>1</v>
          </cell>
        </row>
        <row r="202">
          <cell r="A202">
            <v>201</v>
          </cell>
          <cell r="B202">
            <v>1</v>
          </cell>
        </row>
        <row r="203">
          <cell r="A203">
            <v>202</v>
          </cell>
          <cell r="B203">
            <v>1</v>
          </cell>
        </row>
        <row r="204">
          <cell r="A204">
            <v>203</v>
          </cell>
          <cell r="B204">
            <v>1</v>
          </cell>
        </row>
        <row r="205">
          <cell r="A205">
            <v>204</v>
          </cell>
          <cell r="B205">
            <v>1</v>
          </cell>
        </row>
        <row r="206">
          <cell r="A206">
            <v>205</v>
          </cell>
          <cell r="B206">
            <v>1</v>
          </cell>
        </row>
        <row r="207">
          <cell r="A207">
            <v>206</v>
          </cell>
          <cell r="B207">
            <v>1</v>
          </cell>
        </row>
        <row r="208">
          <cell r="A208">
            <v>207</v>
          </cell>
          <cell r="B208">
            <v>1</v>
          </cell>
        </row>
        <row r="209">
          <cell r="A209">
            <v>208</v>
          </cell>
          <cell r="B209">
            <v>1</v>
          </cell>
        </row>
        <row r="210">
          <cell r="A210">
            <v>209</v>
          </cell>
          <cell r="B210">
            <v>1</v>
          </cell>
        </row>
        <row r="211">
          <cell r="A211">
            <v>210</v>
          </cell>
          <cell r="B211">
            <v>1</v>
          </cell>
        </row>
        <row r="212">
          <cell r="A212">
            <v>211</v>
          </cell>
          <cell r="B212">
            <v>1</v>
          </cell>
        </row>
        <row r="213">
          <cell r="A213">
            <v>212</v>
          </cell>
          <cell r="B213">
            <v>1</v>
          </cell>
        </row>
        <row r="214">
          <cell r="A214">
            <v>213</v>
          </cell>
          <cell r="B214">
            <v>1</v>
          </cell>
        </row>
        <row r="215">
          <cell r="A215">
            <v>214</v>
          </cell>
          <cell r="B215">
            <v>1</v>
          </cell>
        </row>
        <row r="216">
          <cell r="A216">
            <v>215</v>
          </cell>
          <cell r="B216">
            <v>1</v>
          </cell>
        </row>
        <row r="217">
          <cell r="A217">
            <v>216</v>
          </cell>
          <cell r="B217">
            <v>1</v>
          </cell>
        </row>
        <row r="218">
          <cell r="A218">
            <v>217</v>
          </cell>
          <cell r="B218">
            <v>1</v>
          </cell>
        </row>
        <row r="219">
          <cell r="A219">
            <v>218</v>
          </cell>
          <cell r="B219">
            <v>1</v>
          </cell>
        </row>
        <row r="220">
          <cell r="A220">
            <v>219</v>
          </cell>
          <cell r="B220">
            <v>1</v>
          </cell>
        </row>
        <row r="221">
          <cell r="A221">
            <v>220</v>
          </cell>
          <cell r="B221">
            <v>1</v>
          </cell>
        </row>
        <row r="222">
          <cell r="A222">
            <v>221</v>
          </cell>
          <cell r="B222">
            <v>1</v>
          </cell>
        </row>
        <row r="223">
          <cell r="A223">
            <v>222</v>
          </cell>
          <cell r="B223">
            <v>1</v>
          </cell>
        </row>
        <row r="224">
          <cell r="A224">
            <v>223</v>
          </cell>
          <cell r="B224">
            <v>1</v>
          </cell>
        </row>
        <row r="225">
          <cell r="A225">
            <v>224</v>
          </cell>
          <cell r="B225">
            <v>1</v>
          </cell>
        </row>
        <row r="226">
          <cell r="A226">
            <v>225</v>
          </cell>
          <cell r="B226">
            <v>1</v>
          </cell>
        </row>
        <row r="227">
          <cell r="A227">
            <v>226</v>
          </cell>
          <cell r="B227">
            <v>1</v>
          </cell>
        </row>
        <row r="228">
          <cell r="A228">
            <v>227</v>
          </cell>
          <cell r="B228">
            <v>1</v>
          </cell>
        </row>
        <row r="229">
          <cell r="A229">
            <v>228</v>
          </cell>
          <cell r="B229">
            <v>1</v>
          </cell>
        </row>
        <row r="230">
          <cell r="A230">
            <v>229</v>
          </cell>
          <cell r="B230">
            <v>1</v>
          </cell>
        </row>
        <row r="231">
          <cell r="A231">
            <v>230</v>
          </cell>
          <cell r="B231">
            <v>1</v>
          </cell>
        </row>
        <row r="232">
          <cell r="A232">
            <v>231</v>
          </cell>
          <cell r="B232">
            <v>1</v>
          </cell>
        </row>
        <row r="233">
          <cell r="A233">
            <v>232</v>
          </cell>
          <cell r="B233">
            <v>1</v>
          </cell>
        </row>
        <row r="234">
          <cell r="A234">
            <v>233</v>
          </cell>
          <cell r="B234">
            <v>1</v>
          </cell>
        </row>
        <row r="235">
          <cell r="A235">
            <v>234</v>
          </cell>
          <cell r="B235">
            <v>1</v>
          </cell>
        </row>
        <row r="236">
          <cell r="A236">
            <v>235</v>
          </cell>
          <cell r="B236">
            <v>1</v>
          </cell>
        </row>
        <row r="237">
          <cell r="A237">
            <v>236</v>
          </cell>
          <cell r="B237">
            <v>1</v>
          </cell>
        </row>
        <row r="238">
          <cell r="A238">
            <v>237</v>
          </cell>
          <cell r="B238">
            <v>1</v>
          </cell>
        </row>
        <row r="239">
          <cell r="A239">
            <v>238</v>
          </cell>
          <cell r="B239">
            <v>1</v>
          </cell>
        </row>
        <row r="240">
          <cell r="A240">
            <v>239</v>
          </cell>
          <cell r="B240">
            <v>1</v>
          </cell>
        </row>
        <row r="241">
          <cell r="A241">
            <v>240</v>
          </cell>
          <cell r="B241">
            <v>1</v>
          </cell>
        </row>
        <row r="242">
          <cell r="A242">
            <v>241</v>
          </cell>
          <cell r="B242">
            <v>1</v>
          </cell>
        </row>
        <row r="243">
          <cell r="A243">
            <v>242</v>
          </cell>
          <cell r="B243">
            <v>1</v>
          </cell>
        </row>
        <row r="244">
          <cell r="A244">
            <v>243</v>
          </cell>
          <cell r="B244">
            <v>1</v>
          </cell>
        </row>
        <row r="245">
          <cell r="A245">
            <v>244</v>
          </cell>
          <cell r="B245">
            <v>1</v>
          </cell>
        </row>
        <row r="246">
          <cell r="A246">
            <v>245</v>
          </cell>
          <cell r="B246">
            <v>1</v>
          </cell>
        </row>
        <row r="247">
          <cell r="A247">
            <v>246</v>
          </cell>
          <cell r="B247">
            <v>1</v>
          </cell>
        </row>
        <row r="248">
          <cell r="A248">
            <v>247</v>
          </cell>
          <cell r="B248">
            <v>1</v>
          </cell>
        </row>
        <row r="249">
          <cell r="A249">
            <v>248</v>
          </cell>
          <cell r="B249">
            <v>1</v>
          </cell>
        </row>
        <row r="250">
          <cell r="A250">
            <v>249</v>
          </cell>
          <cell r="B250">
            <v>1</v>
          </cell>
        </row>
        <row r="251">
          <cell r="A251">
            <v>250</v>
          </cell>
          <cell r="B251">
            <v>1</v>
          </cell>
        </row>
      </sheetData>
      <sheetData sheetId="1">
        <row r="1">
          <cell r="A1" t="str">
            <v>КОМИТЕТ ПО ФИЗИЧЕСКОЙ КУЛЬТУРЕ, СПОРТУ И МОЛОДЁЖНОЙ ПОЛИТИКЕ ГОРОДА ПЕНЗЫ
ФЕДЕРАЦИЯ СПОРТИВНОГО ТУРИЗМА ПЕНЗЕНСКОЙ ОБЛАСТИ
ЦЕНТР ДЕТСКОГО ЮНОШЕСКОГО ТУРИЗМА И ЭКСКУРСИЙ ГОРОДА ПЕНЗЫ</v>
          </cell>
        </row>
        <row r="2">
          <cell r="A2" t="str">
            <v>ПЕРВЕНСТВО ГОРОДА ПО СПОРТИВНОМУ ТУРИЗМУ
(ДИСЦИПЛНА ДИСТАНЦИИ-ПЕШЕХОДНЫЕ)
НОМЕР-КОД ВИДА СПОРТА 0840005411Я</v>
          </cell>
        </row>
        <row r="3">
          <cell r="A3" t="str">
            <v>15-17 апреля 2011 года</v>
          </cell>
          <cell r="K3" t="str">
            <v>г. Пенза, Ахунский лесной массив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1</v>
          </cell>
        </row>
        <row r="33">
          <cell r="C33">
            <v>2</v>
          </cell>
        </row>
        <row r="34">
          <cell r="C34">
            <v>1</v>
          </cell>
        </row>
        <row r="35">
          <cell r="C35">
            <v>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.жен"/>
      <sheetName val="Л.муж"/>
      <sheetName val="Л.юни ж"/>
      <sheetName val="Л.юни м"/>
    </sheetNames>
    <definedNames>
      <definedName name="Main_Kom"/>
      <definedName name="Main_Lich_Osn_M"/>
      <definedName name="Main_Lich_Osn_Wom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tmp"/>
      <sheetName val="Протокол"/>
      <sheetName val="ж"/>
      <sheetName val="м"/>
      <sheetName val="Вывод"/>
      <sheetName val="лично-ком"/>
    </sheetNames>
    <sheetDataSet>
      <sheetData sheetId="0">
        <row r="1">
          <cell r="A1" t="str">
            <v>Место</v>
          </cell>
          <cell r="B1" t="str">
            <v>Личка короткая</v>
          </cell>
        </row>
        <row r="2">
          <cell r="A2">
            <v>1</v>
          </cell>
          <cell r="B2">
            <v>100</v>
          </cell>
        </row>
        <row r="3">
          <cell r="A3">
            <v>2</v>
          </cell>
          <cell r="B3">
            <v>95</v>
          </cell>
        </row>
        <row r="4">
          <cell r="A4">
            <v>3</v>
          </cell>
          <cell r="B4">
            <v>91</v>
          </cell>
        </row>
        <row r="5">
          <cell r="A5">
            <v>4</v>
          </cell>
          <cell r="B5">
            <v>87</v>
          </cell>
        </row>
        <row r="6">
          <cell r="A6">
            <v>5</v>
          </cell>
          <cell r="B6">
            <v>83</v>
          </cell>
        </row>
        <row r="7">
          <cell r="A7">
            <v>6</v>
          </cell>
          <cell r="B7">
            <v>79</v>
          </cell>
        </row>
        <row r="8">
          <cell r="A8">
            <v>7</v>
          </cell>
          <cell r="B8">
            <v>75</v>
          </cell>
        </row>
        <row r="9">
          <cell r="A9">
            <v>8</v>
          </cell>
          <cell r="B9">
            <v>72</v>
          </cell>
        </row>
        <row r="10">
          <cell r="A10">
            <v>9</v>
          </cell>
          <cell r="B10">
            <v>69</v>
          </cell>
        </row>
        <row r="11">
          <cell r="A11">
            <v>10</v>
          </cell>
          <cell r="B11">
            <v>66</v>
          </cell>
        </row>
        <row r="12">
          <cell r="A12">
            <v>11</v>
          </cell>
          <cell r="B12">
            <v>63</v>
          </cell>
        </row>
        <row r="13">
          <cell r="A13">
            <v>12</v>
          </cell>
          <cell r="B13">
            <v>60</v>
          </cell>
        </row>
        <row r="14">
          <cell r="A14">
            <v>13</v>
          </cell>
          <cell r="B14">
            <v>57</v>
          </cell>
        </row>
        <row r="15">
          <cell r="A15">
            <v>14</v>
          </cell>
          <cell r="B15">
            <v>54</v>
          </cell>
        </row>
        <row r="16">
          <cell r="A16">
            <v>15</v>
          </cell>
          <cell r="B16">
            <v>51</v>
          </cell>
        </row>
        <row r="17">
          <cell r="A17">
            <v>16</v>
          </cell>
          <cell r="B17">
            <v>48</v>
          </cell>
        </row>
        <row r="18">
          <cell r="A18">
            <v>17</v>
          </cell>
          <cell r="B18">
            <v>46</v>
          </cell>
        </row>
        <row r="19">
          <cell r="A19">
            <v>18</v>
          </cell>
          <cell r="B19">
            <v>44</v>
          </cell>
        </row>
        <row r="20">
          <cell r="A20">
            <v>19</v>
          </cell>
          <cell r="B20">
            <v>42</v>
          </cell>
        </row>
        <row r="21">
          <cell r="A21">
            <v>20</v>
          </cell>
          <cell r="B21">
            <v>40</v>
          </cell>
        </row>
        <row r="22">
          <cell r="A22">
            <v>21</v>
          </cell>
          <cell r="B22">
            <v>38</v>
          </cell>
        </row>
        <row r="23">
          <cell r="A23">
            <v>22</v>
          </cell>
          <cell r="B23">
            <v>36</v>
          </cell>
        </row>
        <row r="24">
          <cell r="A24">
            <v>23</v>
          </cell>
          <cell r="B24">
            <v>34</v>
          </cell>
        </row>
        <row r="25">
          <cell r="A25">
            <v>24</v>
          </cell>
          <cell r="B25">
            <v>32</v>
          </cell>
        </row>
        <row r="26">
          <cell r="A26">
            <v>25</v>
          </cell>
          <cell r="B26">
            <v>30</v>
          </cell>
        </row>
        <row r="27">
          <cell r="A27">
            <v>26</v>
          </cell>
          <cell r="B27">
            <v>28</v>
          </cell>
        </row>
        <row r="28">
          <cell r="A28">
            <v>27</v>
          </cell>
          <cell r="B28">
            <v>26</v>
          </cell>
        </row>
        <row r="29">
          <cell r="A29">
            <v>28</v>
          </cell>
          <cell r="B29">
            <v>24</v>
          </cell>
        </row>
        <row r="30">
          <cell r="A30">
            <v>29</v>
          </cell>
          <cell r="B30">
            <v>22</v>
          </cell>
        </row>
        <row r="31">
          <cell r="A31">
            <v>30</v>
          </cell>
          <cell r="B31">
            <v>21</v>
          </cell>
        </row>
        <row r="32">
          <cell r="A32">
            <v>31</v>
          </cell>
          <cell r="B32">
            <v>20</v>
          </cell>
        </row>
        <row r="33">
          <cell r="A33">
            <v>32</v>
          </cell>
          <cell r="B33">
            <v>19</v>
          </cell>
        </row>
        <row r="34">
          <cell r="A34">
            <v>33</v>
          </cell>
          <cell r="B34">
            <v>18</v>
          </cell>
        </row>
        <row r="35">
          <cell r="A35">
            <v>34</v>
          </cell>
          <cell r="B35">
            <v>17</v>
          </cell>
        </row>
        <row r="36">
          <cell r="A36">
            <v>35</v>
          </cell>
          <cell r="B36">
            <v>16</v>
          </cell>
        </row>
        <row r="37">
          <cell r="A37">
            <v>36</v>
          </cell>
          <cell r="B37">
            <v>15</v>
          </cell>
        </row>
        <row r="38">
          <cell r="A38">
            <v>37</v>
          </cell>
          <cell r="B38">
            <v>14</v>
          </cell>
        </row>
        <row r="39">
          <cell r="A39">
            <v>38</v>
          </cell>
          <cell r="B39">
            <v>13</v>
          </cell>
        </row>
        <row r="40">
          <cell r="A40">
            <v>39</v>
          </cell>
          <cell r="B40">
            <v>12</v>
          </cell>
        </row>
        <row r="41">
          <cell r="A41">
            <v>40</v>
          </cell>
          <cell r="B41">
            <v>11</v>
          </cell>
        </row>
        <row r="42">
          <cell r="A42">
            <v>41</v>
          </cell>
          <cell r="B42">
            <v>10</v>
          </cell>
        </row>
        <row r="43">
          <cell r="A43">
            <v>42</v>
          </cell>
          <cell r="B43">
            <v>9</v>
          </cell>
        </row>
        <row r="44">
          <cell r="A44">
            <v>43</v>
          </cell>
          <cell r="B44">
            <v>8</v>
          </cell>
        </row>
        <row r="45">
          <cell r="A45">
            <v>44</v>
          </cell>
          <cell r="B45">
            <v>7</v>
          </cell>
        </row>
        <row r="46">
          <cell r="A46">
            <v>45</v>
          </cell>
          <cell r="B46">
            <v>6</v>
          </cell>
        </row>
        <row r="47">
          <cell r="A47">
            <v>46</v>
          </cell>
          <cell r="B47">
            <v>5</v>
          </cell>
        </row>
        <row r="48">
          <cell r="A48">
            <v>47</v>
          </cell>
          <cell r="B48">
            <v>4</v>
          </cell>
        </row>
        <row r="49">
          <cell r="A49">
            <v>48</v>
          </cell>
          <cell r="B49">
            <v>3</v>
          </cell>
        </row>
        <row r="50">
          <cell r="A50">
            <v>49</v>
          </cell>
          <cell r="B50">
            <v>2</v>
          </cell>
        </row>
        <row r="51">
          <cell r="A51">
            <v>50</v>
          </cell>
          <cell r="B51">
            <v>1</v>
          </cell>
        </row>
        <row r="52">
          <cell r="A52">
            <v>51</v>
          </cell>
          <cell r="B52">
            <v>1</v>
          </cell>
        </row>
        <row r="53">
          <cell r="A53">
            <v>52</v>
          </cell>
          <cell r="B53">
            <v>1</v>
          </cell>
        </row>
        <row r="54">
          <cell r="A54">
            <v>53</v>
          </cell>
          <cell r="B54">
            <v>1</v>
          </cell>
        </row>
        <row r="55">
          <cell r="A55">
            <v>54</v>
          </cell>
          <cell r="B55">
            <v>1</v>
          </cell>
        </row>
        <row r="56">
          <cell r="A56">
            <v>55</v>
          </cell>
          <cell r="B56">
            <v>1</v>
          </cell>
        </row>
        <row r="57">
          <cell r="A57">
            <v>56</v>
          </cell>
          <cell r="B57">
            <v>1</v>
          </cell>
        </row>
        <row r="58">
          <cell r="A58">
            <v>57</v>
          </cell>
          <cell r="B58">
            <v>1</v>
          </cell>
        </row>
        <row r="59">
          <cell r="A59">
            <v>58</v>
          </cell>
          <cell r="B59">
            <v>1</v>
          </cell>
        </row>
        <row r="60">
          <cell r="A60">
            <v>59</v>
          </cell>
          <cell r="B60">
            <v>1</v>
          </cell>
        </row>
        <row r="61">
          <cell r="A61">
            <v>60</v>
          </cell>
          <cell r="B61">
            <v>1</v>
          </cell>
        </row>
        <row r="62">
          <cell r="A62">
            <v>61</v>
          </cell>
          <cell r="B62">
            <v>1</v>
          </cell>
        </row>
        <row r="63">
          <cell r="A63">
            <v>62</v>
          </cell>
          <cell r="B63">
            <v>1</v>
          </cell>
        </row>
        <row r="64">
          <cell r="A64">
            <v>63</v>
          </cell>
          <cell r="B64">
            <v>1</v>
          </cell>
        </row>
        <row r="65">
          <cell r="A65">
            <v>64</v>
          </cell>
          <cell r="B65">
            <v>1</v>
          </cell>
        </row>
        <row r="66">
          <cell r="A66">
            <v>65</v>
          </cell>
          <cell r="B66">
            <v>1</v>
          </cell>
        </row>
        <row r="67">
          <cell r="A67">
            <v>66</v>
          </cell>
          <cell r="B67">
            <v>1</v>
          </cell>
        </row>
        <row r="68">
          <cell r="A68">
            <v>67</v>
          </cell>
          <cell r="B68">
            <v>1</v>
          </cell>
        </row>
        <row r="69">
          <cell r="A69">
            <v>68</v>
          </cell>
          <cell r="B69">
            <v>1</v>
          </cell>
        </row>
        <row r="70">
          <cell r="A70">
            <v>69</v>
          </cell>
          <cell r="B70">
            <v>1</v>
          </cell>
        </row>
        <row r="71">
          <cell r="A71">
            <v>70</v>
          </cell>
          <cell r="B71">
            <v>1</v>
          </cell>
        </row>
        <row r="72">
          <cell r="A72">
            <v>71</v>
          </cell>
          <cell r="B72">
            <v>1</v>
          </cell>
        </row>
        <row r="73">
          <cell r="A73">
            <v>72</v>
          </cell>
          <cell r="B73">
            <v>1</v>
          </cell>
        </row>
        <row r="74">
          <cell r="A74">
            <v>73</v>
          </cell>
          <cell r="B74">
            <v>1</v>
          </cell>
        </row>
        <row r="75">
          <cell r="A75">
            <v>74</v>
          </cell>
          <cell r="B75">
            <v>1</v>
          </cell>
        </row>
        <row r="76">
          <cell r="A76">
            <v>75</v>
          </cell>
          <cell r="B76">
            <v>1</v>
          </cell>
        </row>
        <row r="77">
          <cell r="A77">
            <v>76</v>
          </cell>
          <cell r="B77">
            <v>1</v>
          </cell>
        </row>
        <row r="78">
          <cell r="A78">
            <v>77</v>
          </cell>
          <cell r="B78">
            <v>1</v>
          </cell>
        </row>
        <row r="79">
          <cell r="A79">
            <v>78</v>
          </cell>
          <cell r="B79">
            <v>1</v>
          </cell>
        </row>
        <row r="80">
          <cell r="A80">
            <v>79</v>
          </cell>
          <cell r="B80">
            <v>1</v>
          </cell>
        </row>
        <row r="81">
          <cell r="A81">
            <v>80</v>
          </cell>
          <cell r="B81">
            <v>1</v>
          </cell>
        </row>
        <row r="82">
          <cell r="A82">
            <v>81</v>
          </cell>
          <cell r="B82">
            <v>1</v>
          </cell>
        </row>
        <row r="83">
          <cell r="A83">
            <v>82</v>
          </cell>
          <cell r="B83">
            <v>1</v>
          </cell>
        </row>
        <row r="84">
          <cell r="A84">
            <v>83</v>
          </cell>
          <cell r="B84">
            <v>1</v>
          </cell>
        </row>
        <row r="85">
          <cell r="A85">
            <v>84</v>
          </cell>
          <cell r="B85">
            <v>1</v>
          </cell>
        </row>
        <row r="86">
          <cell r="A86">
            <v>85</v>
          </cell>
          <cell r="B86">
            <v>1</v>
          </cell>
        </row>
        <row r="87">
          <cell r="A87">
            <v>86</v>
          </cell>
          <cell r="B87">
            <v>1</v>
          </cell>
        </row>
        <row r="88">
          <cell r="A88">
            <v>87</v>
          </cell>
          <cell r="B88">
            <v>1</v>
          </cell>
        </row>
        <row r="89">
          <cell r="A89">
            <v>88</v>
          </cell>
          <cell r="B89">
            <v>1</v>
          </cell>
        </row>
        <row r="90">
          <cell r="A90">
            <v>89</v>
          </cell>
          <cell r="B90">
            <v>1</v>
          </cell>
        </row>
        <row r="91">
          <cell r="A91">
            <v>90</v>
          </cell>
          <cell r="B91">
            <v>1</v>
          </cell>
        </row>
        <row r="92">
          <cell r="A92">
            <v>91</v>
          </cell>
          <cell r="B92">
            <v>1</v>
          </cell>
        </row>
        <row r="93">
          <cell r="A93">
            <v>92</v>
          </cell>
          <cell r="B93">
            <v>1</v>
          </cell>
        </row>
        <row r="94">
          <cell r="A94">
            <v>93</v>
          </cell>
          <cell r="B94">
            <v>1</v>
          </cell>
        </row>
        <row r="95">
          <cell r="A95">
            <v>94</v>
          </cell>
          <cell r="B95">
            <v>1</v>
          </cell>
        </row>
        <row r="96">
          <cell r="A96">
            <v>95</v>
          </cell>
          <cell r="B96">
            <v>1</v>
          </cell>
        </row>
        <row r="97">
          <cell r="A97">
            <v>96</v>
          </cell>
          <cell r="B97">
            <v>1</v>
          </cell>
        </row>
        <row r="98">
          <cell r="A98">
            <v>97</v>
          </cell>
          <cell r="B98">
            <v>1</v>
          </cell>
        </row>
        <row r="99">
          <cell r="A99">
            <v>98</v>
          </cell>
          <cell r="B99">
            <v>1</v>
          </cell>
        </row>
        <row r="100">
          <cell r="A100">
            <v>99</v>
          </cell>
          <cell r="B100">
            <v>1</v>
          </cell>
        </row>
        <row r="101">
          <cell r="A101">
            <v>100</v>
          </cell>
          <cell r="B101">
            <v>1</v>
          </cell>
        </row>
        <row r="102">
          <cell r="A102">
            <v>101</v>
          </cell>
          <cell r="B102">
            <v>1</v>
          </cell>
        </row>
        <row r="103">
          <cell r="A103">
            <v>102</v>
          </cell>
          <cell r="B103">
            <v>1</v>
          </cell>
        </row>
        <row r="104">
          <cell r="A104">
            <v>103</v>
          </cell>
          <cell r="B104">
            <v>1</v>
          </cell>
        </row>
        <row r="105">
          <cell r="A105">
            <v>104</v>
          </cell>
          <cell r="B105">
            <v>1</v>
          </cell>
        </row>
        <row r="106">
          <cell r="A106">
            <v>105</v>
          </cell>
          <cell r="B106">
            <v>1</v>
          </cell>
        </row>
        <row r="107">
          <cell r="A107">
            <v>106</v>
          </cell>
          <cell r="B107">
            <v>1</v>
          </cell>
        </row>
        <row r="108">
          <cell r="A108">
            <v>107</v>
          </cell>
          <cell r="B108">
            <v>1</v>
          </cell>
        </row>
        <row r="109">
          <cell r="A109">
            <v>108</v>
          </cell>
          <cell r="B109">
            <v>1</v>
          </cell>
        </row>
        <row r="110">
          <cell r="A110">
            <v>109</v>
          </cell>
          <cell r="B110">
            <v>1</v>
          </cell>
        </row>
        <row r="111">
          <cell r="A111">
            <v>110</v>
          </cell>
          <cell r="B111">
            <v>1</v>
          </cell>
        </row>
        <row r="112">
          <cell r="A112">
            <v>111</v>
          </cell>
          <cell r="B112">
            <v>1</v>
          </cell>
        </row>
        <row r="113">
          <cell r="A113">
            <v>112</v>
          </cell>
          <cell r="B113">
            <v>1</v>
          </cell>
        </row>
        <row r="114">
          <cell r="A114">
            <v>113</v>
          </cell>
          <cell r="B114">
            <v>1</v>
          </cell>
        </row>
        <row r="115">
          <cell r="A115">
            <v>114</v>
          </cell>
          <cell r="B115">
            <v>1</v>
          </cell>
        </row>
        <row r="116">
          <cell r="A116">
            <v>115</v>
          </cell>
          <cell r="B116">
            <v>1</v>
          </cell>
        </row>
        <row r="117">
          <cell r="A117">
            <v>116</v>
          </cell>
          <cell r="B117">
            <v>1</v>
          </cell>
        </row>
        <row r="118">
          <cell r="A118">
            <v>117</v>
          </cell>
          <cell r="B118">
            <v>1</v>
          </cell>
        </row>
        <row r="119">
          <cell r="A119">
            <v>118</v>
          </cell>
          <cell r="B119">
            <v>1</v>
          </cell>
        </row>
        <row r="120">
          <cell r="A120">
            <v>119</v>
          </cell>
          <cell r="B120">
            <v>1</v>
          </cell>
        </row>
        <row r="121">
          <cell r="A121">
            <v>120</v>
          </cell>
          <cell r="B121">
            <v>1</v>
          </cell>
        </row>
        <row r="122">
          <cell r="A122">
            <v>121</v>
          </cell>
          <cell r="B122">
            <v>1</v>
          </cell>
        </row>
        <row r="123">
          <cell r="A123">
            <v>122</v>
          </cell>
          <cell r="B123">
            <v>1</v>
          </cell>
        </row>
        <row r="124">
          <cell r="A124">
            <v>123</v>
          </cell>
          <cell r="B124">
            <v>1</v>
          </cell>
        </row>
        <row r="125">
          <cell r="A125">
            <v>124</v>
          </cell>
          <cell r="B125">
            <v>1</v>
          </cell>
        </row>
        <row r="126">
          <cell r="A126">
            <v>125</v>
          </cell>
          <cell r="B126">
            <v>1</v>
          </cell>
        </row>
        <row r="127">
          <cell r="A127">
            <v>126</v>
          </cell>
          <cell r="B127">
            <v>1</v>
          </cell>
        </row>
        <row r="128">
          <cell r="A128">
            <v>127</v>
          </cell>
          <cell r="B128">
            <v>1</v>
          </cell>
        </row>
        <row r="129">
          <cell r="A129">
            <v>128</v>
          </cell>
          <cell r="B129">
            <v>1</v>
          </cell>
        </row>
        <row r="130">
          <cell r="A130">
            <v>129</v>
          </cell>
          <cell r="B130">
            <v>1</v>
          </cell>
        </row>
        <row r="131">
          <cell r="A131">
            <v>130</v>
          </cell>
          <cell r="B131">
            <v>1</v>
          </cell>
        </row>
        <row r="132">
          <cell r="A132">
            <v>131</v>
          </cell>
          <cell r="B132">
            <v>1</v>
          </cell>
        </row>
        <row r="133">
          <cell r="A133">
            <v>132</v>
          </cell>
          <cell r="B133">
            <v>1</v>
          </cell>
        </row>
        <row r="134">
          <cell r="A134">
            <v>133</v>
          </cell>
          <cell r="B134">
            <v>1</v>
          </cell>
        </row>
        <row r="135">
          <cell r="A135">
            <v>134</v>
          </cell>
          <cell r="B135">
            <v>1</v>
          </cell>
        </row>
        <row r="136">
          <cell r="A136">
            <v>135</v>
          </cell>
          <cell r="B136">
            <v>1</v>
          </cell>
        </row>
        <row r="137">
          <cell r="A137">
            <v>136</v>
          </cell>
          <cell r="B137">
            <v>1</v>
          </cell>
        </row>
        <row r="138">
          <cell r="A138">
            <v>137</v>
          </cell>
          <cell r="B138">
            <v>1</v>
          </cell>
        </row>
        <row r="139">
          <cell r="A139">
            <v>138</v>
          </cell>
          <cell r="B139">
            <v>1</v>
          </cell>
        </row>
        <row r="140">
          <cell r="A140">
            <v>139</v>
          </cell>
          <cell r="B140">
            <v>1</v>
          </cell>
        </row>
        <row r="141">
          <cell r="A141">
            <v>140</v>
          </cell>
          <cell r="B141">
            <v>1</v>
          </cell>
        </row>
        <row r="142">
          <cell r="A142">
            <v>141</v>
          </cell>
          <cell r="B142">
            <v>1</v>
          </cell>
        </row>
        <row r="143">
          <cell r="A143">
            <v>142</v>
          </cell>
          <cell r="B143">
            <v>1</v>
          </cell>
        </row>
        <row r="144">
          <cell r="A144">
            <v>143</v>
          </cell>
          <cell r="B144">
            <v>1</v>
          </cell>
        </row>
        <row r="145">
          <cell r="A145">
            <v>144</v>
          </cell>
          <cell r="B145">
            <v>1</v>
          </cell>
        </row>
        <row r="146">
          <cell r="A146">
            <v>145</v>
          </cell>
          <cell r="B146">
            <v>1</v>
          </cell>
        </row>
        <row r="147">
          <cell r="A147">
            <v>146</v>
          </cell>
          <cell r="B147">
            <v>1</v>
          </cell>
        </row>
        <row r="148">
          <cell r="A148">
            <v>147</v>
          </cell>
          <cell r="B148">
            <v>1</v>
          </cell>
        </row>
        <row r="149">
          <cell r="A149">
            <v>148</v>
          </cell>
          <cell r="B149">
            <v>1</v>
          </cell>
        </row>
        <row r="150">
          <cell r="A150">
            <v>149</v>
          </cell>
          <cell r="B150">
            <v>1</v>
          </cell>
        </row>
        <row r="151">
          <cell r="A151">
            <v>150</v>
          </cell>
          <cell r="B151">
            <v>1</v>
          </cell>
        </row>
        <row r="152">
          <cell r="A152">
            <v>151</v>
          </cell>
          <cell r="B152">
            <v>1</v>
          </cell>
        </row>
        <row r="153">
          <cell r="A153">
            <v>152</v>
          </cell>
          <cell r="B153">
            <v>1</v>
          </cell>
        </row>
        <row r="154">
          <cell r="A154">
            <v>153</v>
          </cell>
          <cell r="B154">
            <v>1</v>
          </cell>
        </row>
        <row r="155">
          <cell r="A155">
            <v>154</v>
          </cell>
          <cell r="B155">
            <v>1</v>
          </cell>
        </row>
        <row r="156">
          <cell r="A156">
            <v>155</v>
          </cell>
          <cell r="B156">
            <v>1</v>
          </cell>
        </row>
        <row r="157">
          <cell r="A157">
            <v>156</v>
          </cell>
          <cell r="B157">
            <v>1</v>
          </cell>
        </row>
        <row r="158">
          <cell r="A158">
            <v>157</v>
          </cell>
          <cell r="B158">
            <v>1</v>
          </cell>
        </row>
        <row r="159">
          <cell r="A159">
            <v>158</v>
          </cell>
          <cell r="B159">
            <v>1</v>
          </cell>
        </row>
        <row r="160">
          <cell r="A160">
            <v>159</v>
          </cell>
          <cell r="B160">
            <v>1</v>
          </cell>
        </row>
        <row r="161">
          <cell r="A161">
            <v>160</v>
          </cell>
          <cell r="B161">
            <v>1</v>
          </cell>
        </row>
        <row r="162">
          <cell r="A162">
            <v>161</v>
          </cell>
          <cell r="B162">
            <v>1</v>
          </cell>
        </row>
        <row r="163">
          <cell r="A163">
            <v>162</v>
          </cell>
          <cell r="B163">
            <v>1</v>
          </cell>
        </row>
        <row r="164">
          <cell r="A164">
            <v>163</v>
          </cell>
          <cell r="B164">
            <v>1</v>
          </cell>
        </row>
        <row r="165">
          <cell r="A165">
            <v>164</v>
          </cell>
          <cell r="B165">
            <v>1</v>
          </cell>
        </row>
        <row r="166">
          <cell r="A166">
            <v>165</v>
          </cell>
          <cell r="B166">
            <v>1</v>
          </cell>
        </row>
        <row r="167">
          <cell r="A167">
            <v>166</v>
          </cell>
          <cell r="B167">
            <v>1</v>
          </cell>
        </row>
        <row r="168">
          <cell r="A168">
            <v>167</v>
          </cell>
          <cell r="B168">
            <v>1</v>
          </cell>
        </row>
        <row r="169">
          <cell r="A169">
            <v>168</v>
          </cell>
          <cell r="B169">
            <v>1</v>
          </cell>
        </row>
        <row r="170">
          <cell r="A170">
            <v>169</v>
          </cell>
          <cell r="B170">
            <v>1</v>
          </cell>
        </row>
        <row r="171">
          <cell r="A171">
            <v>170</v>
          </cell>
          <cell r="B171">
            <v>1</v>
          </cell>
        </row>
        <row r="172">
          <cell r="A172">
            <v>171</v>
          </cell>
          <cell r="B172">
            <v>1</v>
          </cell>
        </row>
        <row r="173">
          <cell r="A173">
            <v>172</v>
          </cell>
          <cell r="B173">
            <v>1</v>
          </cell>
        </row>
        <row r="174">
          <cell r="A174">
            <v>173</v>
          </cell>
          <cell r="B174">
            <v>1</v>
          </cell>
        </row>
        <row r="175">
          <cell r="A175">
            <v>174</v>
          </cell>
          <cell r="B175">
            <v>1</v>
          </cell>
        </row>
        <row r="176">
          <cell r="A176">
            <v>175</v>
          </cell>
          <cell r="B176">
            <v>1</v>
          </cell>
        </row>
        <row r="177">
          <cell r="A177">
            <v>176</v>
          </cell>
          <cell r="B177">
            <v>1</v>
          </cell>
        </row>
        <row r="178">
          <cell r="A178">
            <v>177</v>
          </cell>
          <cell r="B178">
            <v>1</v>
          </cell>
        </row>
        <row r="179">
          <cell r="A179">
            <v>178</v>
          </cell>
          <cell r="B179">
            <v>1</v>
          </cell>
        </row>
        <row r="180">
          <cell r="A180">
            <v>179</v>
          </cell>
          <cell r="B180">
            <v>1</v>
          </cell>
        </row>
        <row r="181">
          <cell r="A181">
            <v>180</v>
          </cell>
          <cell r="B181">
            <v>1</v>
          </cell>
        </row>
        <row r="182">
          <cell r="A182">
            <v>181</v>
          </cell>
          <cell r="B182">
            <v>1</v>
          </cell>
        </row>
        <row r="183">
          <cell r="A183">
            <v>182</v>
          </cell>
          <cell r="B183">
            <v>1</v>
          </cell>
        </row>
        <row r="184">
          <cell r="A184">
            <v>183</v>
          </cell>
          <cell r="B184">
            <v>1</v>
          </cell>
        </row>
        <row r="185">
          <cell r="A185">
            <v>184</v>
          </cell>
          <cell r="B185">
            <v>1</v>
          </cell>
        </row>
        <row r="186">
          <cell r="A186">
            <v>185</v>
          </cell>
          <cell r="B186">
            <v>1</v>
          </cell>
        </row>
        <row r="187">
          <cell r="A187">
            <v>186</v>
          </cell>
          <cell r="B187">
            <v>1</v>
          </cell>
        </row>
        <row r="188">
          <cell r="A188">
            <v>187</v>
          </cell>
          <cell r="B188">
            <v>1</v>
          </cell>
        </row>
        <row r="189">
          <cell r="A189">
            <v>188</v>
          </cell>
          <cell r="B189">
            <v>1</v>
          </cell>
        </row>
        <row r="190">
          <cell r="A190">
            <v>189</v>
          </cell>
          <cell r="B190">
            <v>1</v>
          </cell>
        </row>
        <row r="191">
          <cell r="A191">
            <v>190</v>
          </cell>
          <cell r="B191">
            <v>1</v>
          </cell>
        </row>
        <row r="192">
          <cell r="A192">
            <v>191</v>
          </cell>
          <cell r="B192">
            <v>1</v>
          </cell>
        </row>
        <row r="193">
          <cell r="A193">
            <v>192</v>
          </cell>
          <cell r="B193">
            <v>1</v>
          </cell>
        </row>
        <row r="194">
          <cell r="A194">
            <v>193</v>
          </cell>
          <cell r="B194">
            <v>1</v>
          </cell>
        </row>
        <row r="195">
          <cell r="A195">
            <v>194</v>
          </cell>
          <cell r="B195">
            <v>1</v>
          </cell>
        </row>
        <row r="196">
          <cell r="A196">
            <v>195</v>
          </cell>
          <cell r="B196">
            <v>1</v>
          </cell>
        </row>
        <row r="197">
          <cell r="A197">
            <v>196</v>
          </cell>
          <cell r="B197">
            <v>1</v>
          </cell>
        </row>
        <row r="198">
          <cell r="A198">
            <v>197</v>
          </cell>
          <cell r="B198">
            <v>1</v>
          </cell>
        </row>
        <row r="199">
          <cell r="A199">
            <v>198</v>
          </cell>
          <cell r="B199">
            <v>1</v>
          </cell>
        </row>
        <row r="200">
          <cell r="A200">
            <v>199</v>
          </cell>
          <cell r="B200">
            <v>1</v>
          </cell>
        </row>
        <row r="201">
          <cell r="A201">
            <v>200</v>
          </cell>
          <cell r="B201">
            <v>1</v>
          </cell>
        </row>
        <row r="202">
          <cell r="A202">
            <v>201</v>
          </cell>
          <cell r="B202">
            <v>1</v>
          </cell>
        </row>
        <row r="203">
          <cell r="A203">
            <v>202</v>
          </cell>
          <cell r="B203">
            <v>1</v>
          </cell>
        </row>
        <row r="204">
          <cell r="A204">
            <v>203</v>
          </cell>
          <cell r="B204">
            <v>1</v>
          </cell>
        </row>
        <row r="205">
          <cell r="A205">
            <v>204</v>
          </cell>
          <cell r="B205">
            <v>1</v>
          </cell>
        </row>
        <row r="206">
          <cell r="A206">
            <v>205</v>
          </cell>
          <cell r="B206">
            <v>1</v>
          </cell>
        </row>
        <row r="207">
          <cell r="A207">
            <v>206</v>
          </cell>
          <cell r="B207">
            <v>1</v>
          </cell>
        </row>
        <row r="208">
          <cell r="A208">
            <v>207</v>
          </cell>
          <cell r="B208">
            <v>1</v>
          </cell>
        </row>
        <row r="209">
          <cell r="A209">
            <v>208</v>
          </cell>
          <cell r="B209">
            <v>1</v>
          </cell>
        </row>
        <row r="210">
          <cell r="A210">
            <v>209</v>
          </cell>
          <cell r="B210">
            <v>1</v>
          </cell>
        </row>
        <row r="211">
          <cell r="A211">
            <v>210</v>
          </cell>
          <cell r="B211">
            <v>1</v>
          </cell>
        </row>
        <row r="212">
          <cell r="A212">
            <v>211</v>
          </cell>
          <cell r="B212">
            <v>1</v>
          </cell>
        </row>
        <row r="213">
          <cell r="A213">
            <v>212</v>
          </cell>
          <cell r="B213">
            <v>1</v>
          </cell>
        </row>
        <row r="214">
          <cell r="A214">
            <v>213</v>
          </cell>
          <cell r="B214">
            <v>1</v>
          </cell>
        </row>
        <row r="215">
          <cell r="A215">
            <v>214</v>
          </cell>
          <cell r="B215">
            <v>1</v>
          </cell>
        </row>
        <row r="216">
          <cell r="A216">
            <v>215</v>
          </cell>
          <cell r="B216">
            <v>1</v>
          </cell>
        </row>
        <row r="217">
          <cell r="A217">
            <v>216</v>
          </cell>
          <cell r="B217">
            <v>1</v>
          </cell>
        </row>
        <row r="218">
          <cell r="A218">
            <v>217</v>
          </cell>
          <cell r="B218">
            <v>1</v>
          </cell>
        </row>
        <row r="219">
          <cell r="A219">
            <v>218</v>
          </cell>
          <cell r="B219">
            <v>1</v>
          </cell>
        </row>
        <row r="220">
          <cell r="A220">
            <v>219</v>
          </cell>
          <cell r="B220">
            <v>1</v>
          </cell>
        </row>
        <row r="221">
          <cell r="A221">
            <v>220</v>
          </cell>
          <cell r="B221">
            <v>1</v>
          </cell>
        </row>
        <row r="222">
          <cell r="A222">
            <v>221</v>
          </cell>
          <cell r="B222">
            <v>1</v>
          </cell>
        </row>
        <row r="223">
          <cell r="A223">
            <v>222</v>
          </cell>
          <cell r="B223">
            <v>1</v>
          </cell>
        </row>
        <row r="224">
          <cell r="A224">
            <v>223</v>
          </cell>
          <cell r="B224">
            <v>1</v>
          </cell>
        </row>
        <row r="225">
          <cell r="A225">
            <v>224</v>
          </cell>
          <cell r="B225">
            <v>1</v>
          </cell>
        </row>
        <row r="226">
          <cell r="A226">
            <v>225</v>
          </cell>
          <cell r="B226">
            <v>1</v>
          </cell>
        </row>
        <row r="227">
          <cell r="A227">
            <v>226</v>
          </cell>
          <cell r="B227">
            <v>1</v>
          </cell>
        </row>
        <row r="228">
          <cell r="A228">
            <v>227</v>
          </cell>
          <cell r="B228">
            <v>1</v>
          </cell>
        </row>
        <row r="229">
          <cell r="A229">
            <v>228</v>
          </cell>
          <cell r="B229">
            <v>1</v>
          </cell>
        </row>
        <row r="230">
          <cell r="A230">
            <v>229</v>
          </cell>
          <cell r="B230">
            <v>1</v>
          </cell>
        </row>
        <row r="231">
          <cell r="A231">
            <v>230</v>
          </cell>
          <cell r="B231">
            <v>1</v>
          </cell>
        </row>
        <row r="232">
          <cell r="A232">
            <v>231</v>
          </cell>
          <cell r="B232">
            <v>1</v>
          </cell>
        </row>
        <row r="233">
          <cell r="A233">
            <v>232</v>
          </cell>
          <cell r="B233">
            <v>1</v>
          </cell>
        </row>
        <row r="234">
          <cell r="A234">
            <v>233</v>
          </cell>
          <cell r="B234">
            <v>1</v>
          </cell>
        </row>
        <row r="235">
          <cell r="A235">
            <v>234</v>
          </cell>
          <cell r="B235">
            <v>1</v>
          </cell>
        </row>
        <row r="236">
          <cell r="A236">
            <v>235</v>
          </cell>
          <cell r="B236">
            <v>1</v>
          </cell>
        </row>
        <row r="237">
          <cell r="A237">
            <v>236</v>
          </cell>
          <cell r="B237">
            <v>1</v>
          </cell>
        </row>
        <row r="238">
          <cell r="A238">
            <v>237</v>
          </cell>
          <cell r="B238">
            <v>1</v>
          </cell>
        </row>
        <row r="239">
          <cell r="A239">
            <v>238</v>
          </cell>
          <cell r="B239">
            <v>1</v>
          </cell>
        </row>
        <row r="240">
          <cell r="A240">
            <v>239</v>
          </cell>
          <cell r="B240">
            <v>1</v>
          </cell>
        </row>
        <row r="241">
          <cell r="A241">
            <v>240</v>
          </cell>
          <cell r="B241">
            <v>1</v>
          </cell>
        </row>
        <row r="242">
          <cell r="A242">
            <v>241</v>
          </cell>
          <cell r="B242">
            <v>1</v>
          </cell>
        </row>
        <row r="243">
          <cell r="A243">
            <v>242</v>
          </cell>
          <cell r="B243">
            <v>1</v>
          </cell>
        </row>
        <row r="244">
          <cell r="A244">
            <v>243</v>
          </cell>
          <cell r="B244">
            <v>1</v>
          </cell>
        </row>
        <row r="245">
          <cell r="A245">
            <v>244</v>
          </cell>
          <cell r="B245">
            <v>1</v>
          </cell>
        </row>
        <row r="246">
          <cell r="A246">
            <v>245</v>
          </cell>
          <cell r="B246">
            <v>1</v>
          </cell>
        </row>
        <row r="247">
          <cell r="A247">
            <v>246</v>
          </cell>
          <cell r="B247">
            <v>1</v>
          </cell>
        </row>
        <row r="248">
          <cell r="A248">
            <v>247</v>
          </cell>
          <cell r="B248">
            <v>1</v>
          </cell>
        </row>
        <row r="249">
          <cell r="A249">
            <v>248</v>
          </cell>
          <cell r="B249">
            <v>1</v>
          </cell>
        </row>
        <row r="250">
          <cell r="A250">
            <v>249</v>
          </cell>
          <cell r="B250">
            <v>1</v>
          </cell>
        </row>
        <row r="251">
          <cell r="A251">
            <v>250</v>
          </cell>
          <cell r="B251">
            <v>1</v>
          </cell>
        </row>
      </sheetData>
      <sheetData sheetId="1">
        <row r="1">
          <cell r="A1" t="str">
            <v>КОМИТЕТ ПО ФИЗИЧЕСКОЙ КУЛЬТУРЕ, СПОРТУ И МОЛОДЁЖНОЙ ПОЛИТИКЕ ГОРОДА ПЕНЗЫ
ФЕДЕРАЦИЯ СПОРТИВНОГО ТУРИЗМА ПЕНЗЕНСКОЙ ОБЛАСТИ
ЦЕНТР ДЕТСКОГО ЮНОШЕСКОГО ТУРИЗМА И ЭКСКУРСИЙ ГОРОДА ПЕНЗЫ</v>
          </cell>
        </row>
        <row r="2">
          <cell r="A2" t="str">
            <v>ПЕРВЕНСТВО ГОРОДА ПО СПОРТИВНОМУ ТУРИЗМУ
(ДИСЦИПЛНА ДИСТАНЦИИ-ПЕШЕХОДНЫЕ)
НОМЕР-КОД ВИДА СПОРТА 0840005411Я</v>
          </cell>
        </row>
        <row r="3">
          <cell r="A3" t="str">
            <v>15-17 апреля 2011 года</v>
          </cell>
          <cell r="K3" t="str">
            <v>г. Пенза, Ахунский лесной массив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1</v>
          </cell>
        </row>
        <row r="33">
          <cell r="C33">
            <v>2</v>
          </cell>
        </row>
        <row r="34">
          <cell r="C34">
            <v>1</v>
          </cell>
        </row>
        <row r="35">
          <cell r="C35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tmp"/>
      <sheetName val="Протокол"/>
      <sheetName val="Вывод"/>
      <sheetName val="м"/>
      <sheetName val="ж"/>
    </sheetNames>
    <sheetDataSet>
      <sheetData sheetId="0">
        <row r="1">
          <cell r="A1" t="str">
            <v>Место</v>
          </cell>
          <cell r="B1" t="str">
            <v>Личка короткая</v>
          </cell>
        </row>
        <row r="2">
          <cell r="A2">
            <v>1</v>
          </cell>
          <cell r="B2">
            <v>100</v>
          </cell>
        </row>
        <row r="3">
          <cell r="A3">
            <v>2</v>
          </cell>
          <cell r="B3">
            <v>95</v>
          </cell>
        </row>
        <row r="4">
          <cell r="A4">
            <v>3</v>
          </cell>
          <cell r="B4">
            <v>91</v>
          </cell>
        </row>
        <row r="5">
          <cell r="A5">
            <v>4</v>
          </cell>
          <cell r="B5">
            <v>87</v>
          </cell>
        </row>
        <row r="6">
          <cell r="A6">
            <v>5</v>
          </cell>
          <cell r="B6">
            <v>83</v>
          </cell>
        </row>
        <row r="7">
          <cell r="A7">
            <v>6</v>
          </cell>
          <cell r="B7">
            <v>79</v>
          </cell>
        </row>
        <row r="8">
          <cell r="A8">
            <v>7</v>
          </cell>
          <cell r="B8">
            <v>75</v>
          </cell>
        </row>
        <row r="9">
          <cell r="A9">
            <v>8</v>
          </cell>
          <cell r="B9">
            <v>72</v>
          </cell>
        </row>
        <row r="10">
          <cell r="A10">
            <v>9</v>
          </cell>
          <cell r="B10">
            <v>69</v>
          </cell>
        </row>
        <row r="11">
          <cell r="A11">
            <v>10</v>
          </cell>
          <cell r="B11">
            <v>66</v>
          </cell>
        </row>
        <row r="12">
          <cell r="A12">
            <v>11</v>
          </cell>
          <cell r="B12">
            <v>63</v>
          </cell>
        </row>
        <row r="13">
          <cell r="A13">
            <v>12</v>
          </cell>
          <cell r="B13">
            <v>60</v>
          </cell>
        </row>
        <row r="14">
          <cell r="A14">
            <v>13</v>
          </cell>
          <cell r="B14">
            <v>57</v>
          </cell>
        </row>
        <row r="15">
          <cell r="A15">
            <v>14</v>
          </cell>
          <cell r="B15">
            <v>54</v>
          </cell>
        </row>
        <row r="16">
          <cell r="A16">
            <v>15</v>
          </cell>
          <cell r="B16">
            <v>51</v>
          </cell>
        </row>
        <row r="17">
          <cell r="A17">
            <v>16</v>
          </cell>
          <cell r="B17">
            <v>48</v>
          </cell>
        </row>
        <row r="18">
          <cell r="A18">
            <v>17</v>
          </cell>
          <cell r="B18">
            <v>46</v>
          </cell>
        </row>
        <row r="19">
          <cell r="A19">
            <v>18</v>
          </cell>
          <cell r="B19">
            <v>44</v>
          </cell>
        </row>
        <row r="20">
          <cell r="A20">
            <v>19</v>
          </cell>
          <cell r="B20">
            <v>42</v>
          </cell>
        </row>
        <row r="21">
          <cell r="A21">
            <v>20</v>
          </cell>
          <cell r="B21">
            <v>40</v>
          </cell>
        </row>
        <row r="22">
          <cell r="A22">
            <v>21</v>
          </cell>
          <cell r="B22">
            <v>38</v>
          </cell>
        </row>
        <row r="23">
          <cell r="A23">
            <v>22</v>
          </cell>
          <cell r="B23">
            <v>36</v>
          </cell>
        </row>
        <row r="24">
          <cell r="A24">
            <v>23</v>
          </cell>
          <cell r="B24">
            <v>34</v>
          </cell>
        </row>
        <row r="25">
          <cell r="A25">
            <v>24</v>
          </cell>
          <cell r="B25">
            <v>32</v>
          </cell>
        </row>
        <row r="26">
          <cell r="A26">
            <v>25</v>
          </cell>
          <cell r="B26">
            <v>30</v>
          </cell>
        </row>
        <row r="27">
          <cell r="A27">
            <v>26</v>
          </cell>
          <cell r="B27">
            <v>28</v>
          </cell>
        </row>
        <row r="28">
          <cell r="A28">
            <v>27</v>
          </cell>
          <cell r="B28">
            <v>26</v>
          </cell>
        </row>
        <row r="29">
          <cell r="A29">
            <v>28</v>
          </cell>
          <cell r="B29">
            <v>24</v>
          </cell>
        </row>
        <row r="30">
          <cell r="A30">
            <v>29</v>
          </cell>
          <cell r="B30">
            <v>22</v>
          </cell>
        </row>
        <row r="31">
          <cell r="A31">
            <v>30</v>
          </cell>
          <cell r="B31">
            <v>21</v>
          </cell>
        </row>
        <row r="32">
          <cell r="A32">
            <v>31</v>
          </cell>
          <cell r="B32">
            <v>20</v>
          </cell>
        </row>
        <row r="33">
          <cell r="A33">
            <v>32</v>
          </cell>
          <cell r="B33">
            <v>19</v>
          </cell>
        </row>
        <row r="34">
          <cell r="A34">
            <v>33</v>
          </cell>
          <cell r="B34">
            <v>18</v>
          </cell>
        </row>
        <row r="35">
          <cell r="A35">
            <v>34</v>
          </cell>
          <cell r="B35">
            <v>17</v>
          </cell>
        </row>
        <row r="36">
          <cell r="A36">
            <v>35</v>
          </cell>
          <cell r="B36">
            <v>16</v>
          </cell>
        </row>
        <row r="37">
          <cell r="A37">
            <v>36</v>
          </cell>
          <cell r="B37">
            <v>15</v>
          </cell>
        </row>
        <row r="38">
          <cell r="A38">
            <v>37</v>
          </cell>
          <cell r="B38">
            <v>14</v>
          </cell>
        </row>
        <row r="39">
          <cell r="A39">
            <v>38</v>
          </cell>
          <cell r="B39">
            <v>13</v>
          </cell>
        </row>
        <row r="40">
          <cell r="A40">
            <v>39</v>
          </cell>
          <cell r="B40">
            <v>12</v>
          </cell>
        </row>
        <row r="41">
          <cell r="A41">
            <v>40</v>
          </cell>
          <cell r="B41">
            <v>11</v>
          </cell>
        </row>
        <row r="42">
          <cell r="A42">
            <v>41</v>
          </cell>
          <cell r="B42">
            <v>10</v>
          </cell>
        </row>
        <row r="43">
          <cell r="A43">
            <v>42</v>
          </cell>
          <cell r="B43">
            <v>9</v>
          </cell>
        </row>
        <row r="44">
          <cell r="A44">
            <v>43</v>
          </cell>
          <cell r="B44">
            <v>8</v>
          </cell>
        </row>
        <row r="45">
          <cell r="A45">
            <v>44</v>
          </cell>
          <cell r="B45">
            <v>7</v>
          </cell>
        </row>
        <row r="46">
          <cell r="A46">
            <v>45</v>
          </cell>
          <cell r="B46">
            <v>6</v>
          </cell>
        </row>
        <row r="47">
          <cell r="A47">
            <v>46</v>
          </cell>
          <cell r="B47">
            <v>5</v>
          </cell>
        </row>
        <row r="48">
          <cell r="A48">
            <v>47</v>
          </cell>
          <cell r="B48">
            <v>4</v>
          </cell>
        </row>
        <row r="49">
          <cell r="A49">
            <v>48</v>
          </cell>
          <cell r="B49">
            <v>3</v>
          </cell>
        </row>
        <row r="50">
          <cell r="A50">
            <v>49</v>
          </cell>
          <cell r="B50">
            <v>2</v>
          </cell>
        </row>
        <row r="51">
          <cell r="A51">
            <v>50</v>
          </cell>
          <cell r="B51">
            <v>1</v>
          </cell>
        </row>
        <row r="52">
          <cell r="A52">
            <v>51</v>
          </cell>
          <cell r="B52">
            <v>1</v>
          </cell>
        </row>
        <row r="53">
          <cell r="A53">
            <v>52</v>
          </cell>
          <cell r="B53">
            <v>1</v>
          </cell>
        </row>
        <row r="54">
          <cell r="A54">
            <v>53</v>
          </cell>
          <cell r="B54">
            <v>1</v>
          </cell>
        </row>
        <row r="55">
          <cell r="A55">
            <v>54</v>
          </cell>
          <cell r="B55">
            <v>1</v>
          </cell>
        </row>
        <row r="56">
          <cell r="A56">
            <v>55</v>
          </cell>
          <cell r="B56">
            <v>1</v>
          </cell>
        </row>
        <row r="57">
          <cell r="A57">
            <v>56</v>
          </cell>
          <cell r="B57">
            <v>1</v>
          </cell>
        </row>
        <row r="58">
          <cell r="A58">
            <v>57</v>
          </cell>
          <cell r="B58">
            <v>1</v>
          </cell>
        </row>
        <row r="59">
          <cell r="A59">
            <v>58</v>
          </cell>
          <cell r="B59">
            <v>1</v>
          </cell>
        </row>
        <row r="60">
          <cell r="A60">
            <v>59</v>
          </cell>
          <cell r="B60">
            <v>1</v>
          </cell>
        </row>
        <row r="61">
          <cell r="A61">
            <v>60</v>
          </cell>
          <cell r="B61">
            <v>1</v>
          </cell>
        </row>
        <row r="62">
          <cell r="A62">
            <v>61</v>
          </cell>
          <cell r="B62">
            <v>1</v>
          </cell>
        </row>
        <row r="63">
          <cell r="A63">
            <v>62</v>
          </cell>
          <cell r="B63">
            <v>1</v>
          </cell>
        </row>
        <row r="64">
          <cell r="A64">
            <v>63</v>
          </cell>
          <cell r="B64">
            <v>1</v>
          </cell>
        </row>
        <row r="65">
          <cell r="A65">
            <v>64</v>
          </cell>
          <cell r="B65">
            <v>1</v>
          </cell>
        </row>
        <row r="66">
          <cell r="A66">
            <v>65</v>
          </cell>
          <cell r="B66">
            <v>1</v>
          </cell>
        </row>
        <row r="67">
          <cell r="A67">
            <v>66</v>
          </cell>
          <cell r="B67">
            <v>1</v>
          </cell>
        </row>
        <row r="68">
          <cell r="A68">
            <v>67</v>
          </cell>
          <cell r="B68">
            <v>1</v>
          </cell>
        </row>
        <row r="69">
          <cell r="A69">
            <v>68</v>
          </cell>
          <cell r="B69">
            <v>1</v>
          </cell>
        </row>
        <row r="70">
          <cell r="A70">
            <v>69</v>
          </cell>
          <cell r="B70">
            <v>1</v>
          </cell>
        </row>
        <row r="71">
          <cell r="A71">
            <v>70</v>
          </cell>
          <cell r="B71">
            <v>1</v>
          </cell>
        </row>
        <row r="72">
          <cell r="A72">
            <v>71</v>
          </cell>
          <cell r="B72">
            <v>1</v>
          </cell>
        </row>
        <row r="73">
          <cell r="A73">
            <v>72</v>
          </cell>
          <cell r="B73">
            <v>1</v>
          </cell>
        </row>
        <row r="74">
          <cell r="A74">
            <v>73</v>
          </cell>
          <cell r="B74">
            <v>1</v>
          </cell>
        </row>
        <row r="75">
          <cell r="A75">
            <v>74</v>
          </cell>
          <cell r="B75">
            <v>1</v>
          </cell>
        </row>
        <row r="76">
          <cell r="A76">
            <v>75</v>
          </cell>
          <cell r="B76">
            <v>1</v>
          </cell>
        </row>
        <row r="77">
          <cell r="A77">
            <v>76</v>
          </cell>
          <cell r="B77">
            <v>1</v>
          </cell>
        </row>
        <row r="78">
          <cell r="A78">
            <v>77</v>
          </cell>
          <cell r="B78">
            <v>1</v>
          </cell>
        </row>
        <row r="79">
          <cell r="A79">
            <v>78</v>
          </cell>
          <cell r="B79">
            <v>1</v>
          </cell>
        </row>
        <row r="80">
          <cell r="A80">
            <v>79</v>
          </cell>
          <cell r="B80">
            <v>1</v>
          </cell>
        </row>
        <row r="81">
          <cell r="A81">
            <v>80</v>
          </cell>
          <cell r="B81">
            <v>1</v>
          </cell>
        </row>
        <row r="82">
          <cell r="A82">
            <v>81</v>
          </cell>
          <cell r="B82">
            <v>1</v>
          </cell>
        </row>
        <row r="83">
          <cell r="A83">
            <v>82</v>
          </cell>
          <cell r="B83">
            <v>1</v>
          </cell>
        </row>
        <row r="84">
          <cell r="A84">
            <v>83</v>
          </cell>
          <cell r="B84">
            <v>1</v>
          </cell>
        </row>
        <row r="85">
          <cell r="A85">
            <v>84</v>
          </cell>
          <cell r="B85">
            <v>1</v>
          </cell>
        </row>
        <row r="86">
          <cell r="A86">
            <v>85</v>
          </cell>
          <cell r="B86">
            <v>1</v>
          </cell>
        </row>
        <row r="87">
          <cell r="A87">
            <v>86</v>
          </cell>
          <cell r="B87">
            <v>1</v>
          </cell>
        </row>
        <row r="88">
          <cell r="A88">
            <v>87</v>
          </cell>
          <cell r="B88">
            <v>1</v>
          </cell>
        </row>
        <row r="89">
          <cell r="A89">
            <v>88</v>
          </cell>
          <cell r="B89">
            <v>1</v>
          </cell>
        </row>
        <row r="90">
          <cell r="A90">
            <v>89</v>
          </cell>
          <cell r="B90">
            <v>1</v>
          </cell>
        </row>
        <row r="91">
          <cell r="A91">
            <v>90</v>
          </cell>
          <cell r="B91">
            <v>1</v>
          </cell>
        </row>
        <row r="92">
          <cell r="A92">
            <v>91</v>
          </cell>
          <cell r="B92">
            <v>1</v>
          </cell>
        </row>
        <row r="93">
          <cell r="A93">
            <v>92</v>
          </cell>
          <cell r="B93">
            <v>1</v>
          </cell>
        </row>
        <row r="94">
          <cell r="A94">
            <v>93</v>
          </cell>
          <cell r="B94">
            <v>1</v>
          </cell>
        </row>
        <row r="95">
          <cell r="A95">
            <v>94</v>
          </cell>
          <cell r="B95">
            <v>1</v>
          </cell>
        </row>
        <row r="96">
          <cell r="A96">
            <v>95</v>
          </cell>
          <cell r="B96">
            <v>1</v>
          </cell>
        </row>
        <row r="97">
          <cell r="A97">
            <v>96</v>
          </cell>
          <cell r="B97">
            <v>1</v>
          </cell>
        </row>
        <row r="98">
          <cell r="A98">
            <v>97</v>
          </cell>
          <cell r="B98">
            <v>1</v>
          </cell>
        </row>
        <row r="99">
          <cell r="A99">
            <v>98</v>
          </cell>
          <cell r="B99">
            <v>1</v>
          </cell>
        </row>
        <row r="100">
          <cell r="A100">
            <v>99</v>
          </cell>
          <cell r="B100">
            <v>1</v>
          </cell>
        </row>
        <row r="101">
          <cell r="A101">
            <v>100</v>
          </cell>
          <cell r="B101">
            <v>1</v>
          </cell>
        </row>
        <row r="102">
          <cell r="A102">
            <v>101</v>
          </cell>
          <cell r="B102">
            <v>1</v>
          </cell>
        </row>
        <row r="103">
          <cell r="A103">
            <v>102</v>
          </cell>
          <cell r="B103">
            <v>1</v>
          </cell>
        </row>
        <row r="104">
          <cell r="A104">
            <v>103</v>
          </cell>
          <cell r="B104">
            <v>1</v>
          </cell>
        </row>
        <row r="105">
          <cell r="A105">
            <v>104</v>
          </cell>
          <cell r="B105">
            <v>1</v>
          </cell>
        </row>
        <row r="106">
          <cell r="A106">
            <v>105</v>
          </cell>
          <cell r="B106">
            <v>1</v>
          </cell>
        </row>
        <row r="107">
          <cell r="A107">
            <v>106</v>
          </cell>
          <cell r="B107">
            <v>1</v>
          </cell>
        </row>
        <row r="108">
          <cell r="A108">
            <v>107</v>
          </cell>
          <cell r="B108">
            <v>1</v>
          </cell>
        </row>
        <row r="109">
          <cell r="A109">
            <v>108</v>
          </cell>
          <cell r="B109">
            <v>1</v>
          </cell>
        </row>
        <row r="110">
          <cell r="A110">
            <v>109</v>
          </cell>
          <cell r="B110">
            <v>1</v>
          </cell>
        </row>
        <row r="111">
          <cell r="A111">
            <v>110</v>
          </cell>
          <cell r="B111">
            <v>1</v>
          </cell>
        </row>
        <row r="112">
          <cell r="A112">
            <v>111</v>
          </cell>
          <cell r="B112">
            <v>1</v>
          </cell>
        </row>
        <row r="113">
          <cell r="A113">
            <v>112</v>
          </cell>
          <cell r="B113">
            <v>1</v>
          </cell>
        </row>
        <row r="114">
          <cell r="A114">
            <v>113</v>
          </cell>
          <cell r="B114">
            <v>1</v>
          </cell>
        </row>
        <row r="115">
          <cell r="A115">
            <v>114</v>
          </cell>
          <cell r="B115">
            <v>1</v>
          </cell>
        </row>
        <row r="116">
          <cell r="A116">
            <v>115</v>
          </cell>
          <cell r="B116">
            <v>1</v>
          </cell>
        </row>
        <row r="117">
          <cell r="A117">
            <v>116</v>
          </cell>
          <cell r="B117">
            <v>1</v>
          </cell>
        </row>
        <row r="118">
          <cell r="A118">
            <v>117</v>
          </cell>
          <cell r="B118">
            <v>1</v>
          </cell>
        </row>
        <row r="119">
          <cell r="A119">
            <v>118</v>
          </cell>
          <cell r="B119">
            <v>1</v>
          </cell>
        </row>
        <row r="120">
          <cell r="A120">
            <v>119</v>
          </cell>
          <cell r="B120">
            <v>1</v>
          </cell>
        </row>
        <row r="121">
          <cell r="A121">
            <v>120</v>
          </cell>
          <cell r="B121">
            <v>1</v>
          </cell>
        </row>
        <row r="122">
          <cell r="A122">
            <v>121</v>
          </cell>
          <cell r="B122">
            <v>1</v>
          </cell>
        </row>
        <row r="123">
          <cell r="A123">
            <v>122</v>
          </cell>
          <cell r="B123">
            <v>1</v>
          </cell>
        </row>
        <row r="124">
          <cell r="A124">
            <v>123</v>
          </cell>
          <cell r="B124">
            <v>1</v>
          </cell>
        </row>
        <row r="125">
          <cell r="A125">
            <v>124</v>
          </cell>
          <cell r="B125">
            <v>1</v>
          </cell>
        </row>
        <row r="126">
          <cell r="A126">
            <v>125</v>
          </cell>
          <cell r="B126">
            <v>1</v>
          </cell>
        </row>
        <row r="127">
          <cell r="A127">
            <v>126</v>
          </cell>
          <cell r="B127">
            <v>1</v>
          </cell>
        </row>
        <row r="128">
          <cell r="A128">
            <v>127</v>
          </cell>
          <cell r="B128">
            <v>1</v>
          </cell>
        </row>
        <row r="129">
          <cell r="A129">
            <v>128</v>
          </cell>
          <cell r="B129">
            <v>1</v>
          </cell>
        </row>
        <row r="130">
          <cell r="A130">
            <v>129</v>
          </cell>
          <cell r="B130">
            <v>1</v>
          </cell>
        </row>
        <row r="131">
          <cell r="A131">
            <v>130</v>
          </cell>
          <cell r="B131">
            <v>1</v>
          </cell>
        </row>
        <row r="132">
          <cell r="A132">
            <v>131</v>
          </cell>
          <cell r="B132">
            <v>1</v>
          </cell>
        </row>
        <row r="133">
          <cell r="A133">
            <v>132</v>
          </cell>
          <cell r="B133">
            <v>1</v>
          </cell>
        </row>
        <row r="134">
          <cell r="A134">
            <v>133</v>
          </cell>
          <cell r="B134">
            <v>1</v>
          </cell>
        </row>
        <row r="135">
          <cell r="A135">
            <v>134</v>
          </cell>
          <cell r="B135">
            <v>1</v>
          </cell>
        </row>
        <row r="136">
          <cell r="A136">
            <v>135</v>
          </cell>
          <cell r="B136">
            <v>1</v>
          </cell>
        </row>
        <row r="137">
          <cell r="A137">
            <v>136</v>
          </cell>
          <cell r="B137">
            <v>1</v>
          </cell>
        </row>
        <row r="138">
          <cell r="A138">
            <v>137</v>
          </cell>
          <cell r="B138">
            <v>1</v>
          </cell>
        </row>
        <row r="139">
          <cell r="A139">
            <v>138</v>
          </cell>
          <cell r="B139">
            <v>1</v>
          </cell>
        </row>
        <row r="140">
          <cell r="A140">
            <v>139</v>
          </cell>
          <cell r="B140">
            <v>1</v>
          </cell>
        </row>
        <row r="141">
          <cell r="A141">
            <v>140</v>
          </cell>
          <cell r="B141">
            <v>1</v>
          </cell>
        </row>
        <row r="142">
          <cell r="A142">
            <v>141</v>
          </cell>
          <cell r="B142">
            <v>1</v>
          </cell>
        </row>
        <row r="143">
          <cell r="A143">
            <v>142</v>
          </cell>
          <cell r="B143">
            <v>1</v>
          </cell>
        </row>
        <row r="144">
          <cell r="A144">
            <v>143</v>
          </cell>
          <cell r="B144">
            <v>1</v>
          </cell>
        </row>
        <row r="145">
          <cell r="A145">
            <v>144</v>
          </cell>
          <cell r="B145">
            <v>1</v>
          </cell>
        </row>
        <row r="146">
          <cell r="A146">
            <v>145</v>
          </cell>
          <cell r="B146">
            <v>1</v>
          </cell>
        </row>
        <row r="147">
          <cell r="A147">
            <v>146</v>
          </cell>
          <cell r="B147">
            <v>1</v>
          </cell>
        </row>
        <row r="148">
          <cell r="A148">
            <v>147</v>
          </cell>
          <cell r="B148">
            <v>1</v>
          </cell>
        </row>
        <row r="149">
          <cell r="A149">
            <v>148</v>
          </cell>
          <cell r="B149">
            <v>1</v>
          </cell>
        </row>
        <row r="150">
          <cell r="A150">
            <v>149</v>
          </cell>
          <cell r="B150">
            <v>1</v>
          </cell>
        </row>
        <row r="151">
          <cell r="A151">
            <v>150</v>
          </cell>
          <cell r="B151">
            <v>1</v>
          </cell>
        </row>
        <row r="152">
          <cell r="A152">
            <v>151</v>
          </cell>
          <cell r="B152">
            <v>1</v>
          </cell>
        </row>
        <row r="153">
          <cell r="A153">
            <v>152</v>
          </cell>
          <cell r="B153">
            <v>1</v>
          </cell>
        </row>
        <row r="154">
          <cell r="A154">
            <v>153</v>
          </cell>
          <cell r="B154">
            <v>1</v>
          </cell>
        </row>
        <row r="155">
          <cell r="A155">
            <v>154</v>
          </cell>
          <cell r="B155">
            <v>1</v>
          </cell>
        </row>
        <row r="156">
          <cell r="A156">
            <v>155</v>
          </cell>
          <cell r="B156">
            <v>1</v>
          </cell>
        </row>
        <row r="157">
          <cell r="A157">
            <v>156</v>
          </cell>
          <cell r="B157">
            <v>1</v>
          </cell>
        </row>
        <row r="158">
          <cell r="A158">
            <v>157</v>
          </cell>
          <cell r="B158">
            <v>1</v>
          </cell>
        </row>
        <row r="159">
          <cell r="A159">
            <v>158</v>
          </cell>
          <cell r="B159">
            <v>1</v>
          </cell>
        </row>
        <row r="160">
          <cell r="A160">
            <v>159</v>
          </cell>
          <cell r="B160">
            <v>1</v>
          </cell>
        </row>
        <row r="161">
          <cell r="A161">
            <v>160</v>
          </cell>
          <cell r="B161">
            <v>1</v>
          </cell>
        </row>
        <row r="162">
          <cell r="A162">
            <v>161</v>
          </cell>
          <cell r="B162">
            <v>1</v>
          </cell>
        </row>
        <row r="163">
          <cell r="A163">
            <v>162</v>
          </cell>
          <cell r="B163">
            <v>1</v>
          </cell>
        </row>
        <row r="164">
          <cell r="A164">
            <v>163</v>
          </cell>
          <cell r="B164">
            <v>1</v>
          </cell>
        </row>
        <row r="165">
          <cell r="A165">
            <v>164</v>
          </cell>
          <cell r="B165">
            <v>1</v>
          </cell>
        </row>
        <row r="166">
          <cell r="A166">
            <v>165</v>
          </cell>
          <cell r="B166">
            <v>1</v>
          </cell>
        </row>
        <row r="167">
          <cell r="A167">
            <v>166</v>
          </cell>
          <cell r="B167">
            <v>1</v>
          </cell>
        </row>
        <row r="168">
          <cell r="A168">
            <v>167</v>
          </cell>
          <cell r="B168">
            <v>1</v>
          </cell>
        </row>
        <row r="169">
          <cell r="A169">
            <v>168</v>
          </cell>
          <cell r="B169">
            <v>1</v>
          </cell>
        </row>
        <row r="170">
          <cell r="A170">
            <v>169</v>
          </cell>
          <cell r="B170">
            <v>1</v>
          </cell>
        </row>
        <row r="171">
          <cell r="A171">
            <v>170</v>
          </cell>
          <cell r="B171">
            <v>1</v>
          </cell>
        </row>
        <row r="172">
          <cell r="A172">
            <v>171</v>
          </cell>
          <cell r="B172">
            <v>1</v>
          </cell>
        </row>
        <row r="173">
          <cell r="A173">
            <v>172</v>
          </cell>
          <cell r="B173">
            <v>1</v>
          </cell>
        </row>
        <row r="174">
          <cell r="A174">
            <v>173</v>
          </cell>
          <cell r="B174">
            <v>1</v>
          </cell>
        </row>
        <row r="175">
          <cell r="A175">
            <v>174</v>
          </cell>
          <cell r="B175">
            <v>1</v>
          </cell>
        </row>
        <row r="176">
          <cell r="A176">
            <v>175</v>
          </cell>
          <cell r="B176">
            <v>1</v>
          </cell>
        </row>
        <row r="177">
          <cell r="A177">
            <v>176</v>
          </cell>
          <cell r="B177">
            <v>1</v>
          </cell>
        </row>
        <row r="178">
          <cell r="A178">
            <v>177</v>
          </cell>
          <cell r="B178">
            <v>1</v>
          </cell>
        </row>
        <row r="179">
          <cell r="A179">
            <v>178</v>
          </cell>
          <cell r="B179">
            <v>1</v>
          </cell>
        </row>
        <row r="180">
          <cell r="A180">
            <v>179</v>
          </cell>
          <cell r="B180">
            <v>1</v>
          </cell>
        </row>
        <row r="181">
          <cell r="A181">
            <v>180</v>
          </cell>
          <cell r="B181">
            <v>1</v>
          </cell>
        </row>
        <row r="182">
          <cell r="A182">
            <v>181</v>
          </cell>
          <cell r="B182">
            <v>1</v>
          </cell>
        </row>
        <row r="183">
          <cell r="A183">
            <v>182</v>
          </cell>
          <cell r="B183">
            <v>1</v>
          </cell>
        </row>
        <row r="184">
          <cell r="A184">
            <v>183</v>
          </cell>
          <cell r="B184">
            <v>1</v>
          </cell>
        </row>
        <row r="185">
          <cell r="A185">
            <v>184</v>
          </cell>
          <cell r="B185">
            <v>1</v>
          </cell>
        </row>
        <row r="186">
          <cell r="A186">
            <v>185</v>
          </cell>
          <cell r="B186">
            <v>1</v>
          </cell>
        </row>
        <row r="187">
          <cell r="A187">
            <v>186</v>
          </cell>
          <cell r="B187">
            <v>1</v>
          </cell>
        </row>
        <row r="188">
          <cell r="A188">
            <v>187</v>
          </cell>
          <cell r="B188">
            <v>1</v>
          </cell>
        </row>
        <row r="189">
          <cell r="A189">
            <v>188</v>
          </cell>
          <cell r="B189">
            <v>1</v>
          </cell>
        </row>
        <row r="190">
          <cell r="A190">
            <v>189</v>
          </cell>
          <cell r="B190">
            <v>1</v>
          </cell>
        </row>
        <row r="191">
          <cell r="A191">
            <v>190</v>
          </cell>
          <cell r="B191">
            <v>1</v>
          </cell>
        </row>
        <row r="192">
          <cell r="A192">
            <v>191</v>
          </cell>
          <cell r="B192">
            <v>1</v>
          </cell>
        </row>
        <row r="193">
          <cell r="A193">
            <v>192</v>
          </cell>
          <cell r="B193">
            <v>1</v>
          </cell>
        </row>
        <row r="194">
          <cell r="A194">
            <v>193</v>
          </cell>
          <cell r="B194">
            <v>1</v>
          </cell>
        </row>
        <row r="195">
          <cell r="A195">
            <v>194</v>
          </cell>
          <cell r="B195">
            <v>1</v>
          </cell>
        </row>
        <row r="196">
          <cell r="A196">
            <v>195</v>
          </cell>
          <cell r="B196">
            <v>1</v>
          </cell>
        </row>
        <row r="197">
          <cell r="A197">
            <v>196</v>
          </cell>
          <cell r="B197">
            <v>1</v>
          </cell>
        </row>
        <row r="198">
          <cell r="A198">
            <v>197</v>
          </cell>
          <cell r="B198">
            <v>1</v>
          </cell>
        </row>
        <row r="199">
          <cell r="A199">
            <v>198</v>
          </cell>
          <cell r="B199">
            <v>1</v>
          </cell>
        </row>
        <row r="200">
          <cell r="A200">
            <v>199</v>
          </cell>
          <cell r="B200">
            <v>1</v>
          </cell>
        </row>
        <row r="201">
          <cell r="A201">
            <v>200</v>
          </cell>
          <cell r="B201">
            <v>1</v>
          </cell>
        </row>
        <row r="202">
          <cell r="A202">
            <v>201</v>
          </cell>
          <cell r="B202">
            <v>1</v>
          </cell>
        </row>
        <row r="203">
          <cell r="A203">
            <v>202</v>
          </cell>
          <cell r="B203">
            <v>1</v>
          </cell>
        </row>
        <row r="204">
          <cell r="A204">
            <v>203</v>
          </cell>
          <cell r="B204">
            <v>1</v>
          </cell>
        </row>
        <row r="205">
          <cell r="A205">
            <v>204</v>
          </cell>
          <cell r="B205">
            <v>1</v>
          </cell>
        </row>
        <row r="206">
          <cell r="A206">
            <v>205</v>
          </cell>
          <cell r="B206">
            <v>1</v>
          </cell>
        </row>
        <row r="207">
          <cell r="A207">
            <v>206</v>
          </cell>
          <cell r="B207">
            <v>1</v>
          </cell>
        </row>
        <row r="208">
          <cell r="A208">
            <v>207</v>
          </cell>
          <cell r="B208">
            <v>1</v>
          </cell>
        </row>
        <row r="209">
          <cell r="A209">
            <v>208</v>
          </cell>
          <cell r="B209">
            <v>1</v>
          </cell>
        </row>
        <row r="210">
          <cell r="A210">
            <v>209</v>
          </cell>
          <cell r="B210">
            <v>1</v>
          </cell>
        </row>
        <row r="211">
          <cell r="A211">
            <v>210</v>
          </cell>
          <cell r="B211">
            <v>1</v>
          </cell>
        </row>
        <row r="212">
          <cell r="A212">
            <v>211</v>
          </cell>
          <cell r="B212">
            <v>1</v>
          </cell>
        </row>
        <row r="213">
          <cell r="A213">
            <v>212</v>
          </cell>
          <cell r="B213">
            <v>1</v>
          </cell>
        </row>
        <row r="214">
          <cell r="A214">
            <v>213</v>
          </cell>
          <cell r="B214">
            <v>1</v>
          </cell>
        </row>
        <row r="215">
          <cell r="A215">
            <v>214</v>
          </cell>
          <cell r="B215">
            <v>1</v>
          </cell>
        </row>
        <row r="216">
          <cell r="A216">
            <v>215</v>
          </cell>
          <cell r="B216">
            <v>1</v>
          </cell>
        </row>
        <row r="217">
          <cell r="A217">
            <v>216</v>
          </cell>
          <cell r="B217">
            <v>1</v>
          </cell>
        </row>
        <row r="218">
          <cell r="A218">
            <v>217</v>
          </cell>
          <cell r="B218">
            <v>1</v>
          </cell>
        </row>
        <row r="219">
          <cell r="A219">
            <v>218</v>
          </cell>
          <cell r="B219">
            <v>1</v>
          </cell>
        </row>
        <row r="220">
          <cell r="A220">
            <v>219</v>
          </cell>
          <cell r="B220">
            <v>1</v>
          </cell>
        </row>
        <row r="221">
          <cell r="A221">
            <v>220</v>
          </cell>
          <cell r="B221">
            <v>1</v>
          </cell>
        </row>
        <row r="222">
          <cell r="A222">
            <v>221</v>
          </cell>
          <cell r="B222">
            <v>1</v>
          </cell>
        </row>
        <row r="223">
          <cell r="A223">
            <v>222</v>
          </cell>
          <cell r="B223">
            <v>1</v>
          </cell>
        </row>
        <row r="224">
          <cell r="A224">
            <v>223</v>
          </cell>
          <cell r="B224">
            <v>1</v>
          </cell>
        </row>
        <row r="225">
          <cell r="A225">
            <v>224</v>
          </cell>
          <cell r="B225">
            <v>1</v>
          </cell>
        </row>
        <row r="226">
          <cell r="A226">
            <v>225</v>
          </cell>
          <cell r="B226">
            <v>1</v>
          </cell>
        </row>
        <row r="227">
          <cell r="A227">
            <v>226</v>
          </cell>
          <cell r="B227">
            <v>1</v>
          </cell>
        </row>
        <row r="228">
          <cell r="A228">
            <v>227</v>
          </cell>
          <cell r="B228">
            <v>1</v>
          </cell>
        </row>
        <row r="229">
          <cell r="A229">
            <v>228</v>
          </cell>
          <cell r="B229">
            <v>1</v>
          </cell>
        </row>
        <row r="230">
          <cell r="A230">
            <v>229</v>
          </cell>
          <cell r="B230">
            <v>1</v>
          </cell>
        </row>
        <row r="231">
          <cell r="A231">
            <v>230</v>
          </cell>
          <cell r="B231">
            <v>1</v>
          </cell>
        </row>
        <row r="232">
          <cell r="A232">
            <v>231</v>
          </cell>
          <cell r="B232">
            <v>1</v>
          </cell>
        </row>
        <row r="233">
          <cell r="A233">
            <v>232</v>
          </cell>
          <cell r="B233">
            <v>1</v>
          </cell>
        </row>
        <row r="234">
          <cell r="A234">
            <v>233</v>
          </cell>
          <cell r="B234">
            <v>1</v>
          </cell>
        </row>
        <row r="235">
          <cell r="A235">
            <v>234</v>
          </cell>
          <cell r="B235">
            <v>1</v>
          </cell>
        </row>
        <row r="236">
          <cell r="A236">
            <v>235</v>
          </cell>
          <cell r="B236">
            <v>1</v>
          </cell>
        </row>
        <row r="237">
          <cell r="A237">
            <v>236</v>
          </cell>
          <cell r="B237">
            <v>1</v>
          </cell>
        </row>
        <row r="238">
          <cell r="A238">
            <v>237</v>
          </cell>
          <cell r="B238">
            <v>1</v>
          </cell>
        </row>
        <row r="239">
          <cell r="A239">
            <v>238</v>
          </cell>
          <cell r="B239">
            <v>1</v>
          </cell>
        </row>
        <row r="240">
          <cell r="A240">
            <v>239</v>
          </cell>
          <cell r="B240">
            <v>1</v>
          </cell>
        </row>
        <row r="241">
          <cell r="A241">
            <v>240</v>
          </cell>
          <cell r="B241">
            <v>1</v>
          </cell>
        </row>
        <row r="242">
          <cell r="A242">
            <v>241</v>
          </cell>
          <cell r="B242">
            <v>1</v>
          </cell>
        </row>
        <row r="243">
          <cell r="A243">
            <v>242</v>
          </cell>
          <cell r="B243">
            <v>1</v>
          </cell>
        </row>
        <row r="244">
          <cell r="A244">
            <v>243</v>
          </cell>
          <cell r="B244">
            <v>1</v>
          </cell>
        </row>
        <row r="245">
          <cell r="A245">
            <v>244</v>
          </cell>
          <cell r="B245">
            <v>1</v>
          </cell>
        </row>
        <row r="246">
          <cell r="A246">
            <v>245</v>
          </cell>
          <cell r="B246">
            <v>1</v>
          </cell>
        </row>
        <row r="247">
          <cell r="A247">
            <v>246</v>
          </cell>
          <cell r="B247">
            <v>1</v>
          </cell>
        </row>
        <row r="248">
          <cell r="A248">
            <v>247</v>
          </cell>
          <cell r="B248">
            <v>1</v>
          </cell>
        </row>
        <row r="249">
          <cell r="A249">
            <v>248</v>
          </cell>
          <cell r="B249">
            <v>1</v>
          </cell>
        </row>
        <row r="250">
          <cell r="A250">
            <v>249</v>
          </cell>
          <cell r="B250">
            <v>1</v>
          </cell>
        </row>
        <row r="251">
          <cell r="A251">
            <v>250</v>
          </cell>
          <cell r="B251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tmp"/>
      <sheetName val="Протокол"/>
      <sheetName val="Вывод"/>
      <sheetName val="м"/>
      <sheetName val="ж"/>
    </sheetNames>
    <sheetDataSet>
      <sheetData sheetId="0">
        <row r="1">
          <cell r="A1" t="str">
            <v>Место</v>
          </cell>
          <cell r="B1" t="str">
            <v>Личка короткая</v>
          </cell>
        </row>
        <row r="2">
          <cell r="A2">
            <v>1</v>
          </cell>
          <cell r="B2">
            <v>100</v>
          </cell>
        </row>
        <row r="3">
          <cell r="A3">
            <v>2</v>
          </cell>
          <cell r="B3">
            <v>95</v>
          </cell>
        </row>
        <row r="4">
          <cell r="A4">
            <v>3</v>
          </cell>
          <cell r="B4">
            <v>91</v>
          </cell>
        </row>
        <row r="5">
          <cell r="A5">
            <v>4</v>
          </cell>
          <cell r="B5">
            <v>87</v>
          </cell>
        </row>
        <row r="6">
          <cell r="A6">
            <v>5</v>
          </cell>
          <cell r="B6">
            <v>83</v>
          </cell>
        </row>
        <row r="7">
          <cell r="A7">
            <v>6</v>
          </cell>
          <cell r="B7">
            <v>79</v>
          </cell>
        </row>
        <row r="8">
          <cell r="A8">
            <v>7</v>
          </cell>
          <cell r="B8">
            <v>75</v>
          </cell>
        </row>
        <row r="9">
          <cell r="A9">
            <v>8</v>
          </cell>
          <cell r="B9">
            <v>72</v>
          </cell>
        </row>
        <row r="10">
          <cell r="A10">
            <v>9</v>
          </cell>
          <cell r="B10">
            <v>69</v>
          </cell>
        </row>
        <row r="11">
          <cell r="A11">
            <v>10</v>
          </cell>
          <cell r="B11">
            <v>66</v>
          </cell>
        </row>
        <row r="12">
          <cell r="A12">
            <v>11</v>
          </cell>
          <cell r="B12">
            <v>63</v>
          </cell>
        </row>
        <row r="13">
          <cell r="A13">
            <v>12</v>
          </cell>
          <cell r="B13">
            <v>60</v>
          </cell>
        </row>
        <row r="14">
          <cell r="A14">
            <v>13</v>
          </cell>
          <cell r="B14">
            <v>57</v>
          </cell>
        </row>
        <row r="15">
          <cell r="A15">
            <v>14</v>
          </cell>
          <cell r="B15">
            <v>54</v>
          </cell>
        </row>
        <row r="16">
          <cell r="A16">
            <v>15</v>
          </cell>
          <cell r="B16">
            <v>51</v>
          </cell>
        </row>
        <row r="17">
          <cell r="A17">
            <v>16</v>
          </cell>
          <cell r="B17">
            <v>48</v>
          </cell>
        </row>
        <row r="18">
          <cell r="A18">
            <v>17</v>
          </cell>
          <cell r="B18">
            <v>46</v>
          </cell>
        </row>
        <row r="19">
          <cell r="A19">
            <v>18</v>
          </cell>
          <cell r="B19">
            <v>44</v>
          </cell>
        </row>
        <row r="20">
          <cell r="A20">
            <v>19</v>
          </cell>
          <cell r="B20">
            <v>42</v>
          </cell>
        </row>
        <row r="21">
          <cell r="A21">
            <v>20</v>
          </cell>
          <cell r="B21">
            <v>40</v>
          </cell>
        </row>
        <row r="22">
          <cell r="A22">
            <v>21</v>
          </cell>
          <cell r="B22">
            <v>38</v>
          </cell>
        </row>
        <row r="23">
          <cell r="A23">
            <v>22</v>
          </cell>
          <cell r="B23">
            <v>36</v>
          </cell>
        </row>
        <row r="24">
          <cell r="A24">
            <v>23</v>
          </cell>
          <cell r="B24">
            <v>34</v>
          </cell>
        </row>
        <row r="25">
          <cell r="A25">
            <v>24</v>
          </cell>
          <cell r="B25">
            <v>32</v>
          </cell>
        </row>
        <row r="26">
          <cell r="A26">
            <v>25</v>
          </cell>
          <cell r="B26">
            <v>30</v>
          </cell>
        </row>
        <row r="27">
          <cell r="A27">
            <v>26</v>
          </cell>
          <cell r="B27">
            <v>28</v>
          </cell>
        </row>
        <row r="28">
          <cell r="A28">
            <v>27</v>
          </cell>
          <cell r="B28">
            <v>26</v>
          </cell>
        </row>
        <row r="29">
          <cell r="A29">
            <v>28</v>
          </cell>
          <cell r="B29">
            <v>24</v>
          </cell>
        </row>
        <row r="30">
          <cell r="A30">
            <v>29</v>
          </cell>
          <cell r="B30">
            <v>22</v>
          </cell>
        </row>
        <row r="31">
          <cell r="A31">
            <v>30</v>
          </cell>
          <cell r="B31">
            <v>21</v>
          </cell>
        </row>
        <row r="32">
          <cell r="A32">
            <v>31</v>
          </cell>
          <cell r="B32">
            <v>20</v>
          </cell>
        </row>
        <row r="33">
          <cell r="A33">
            <v>32</v>
          </cell>
          <cell r="B33">
            <v>19</v>
          </cell>
        </row>
        <row r="34">
          <cell r="A34">
            <v>33</v>
          </cell>
          <cell r="B34">
            <v>18</v>
          </cell>
        </row>
        <row r="35">
          <cell r="A35">
            <v>34</v>
          </cell>
          <cell r="B35">
            <v>17</v>
          </cell>
        </row>
        <row r="36">
          <cell r="A36">
            <v>35</v>
          </cell>
          <cell r="B36">
            <v>16</v>
          </cell>
        </row>
        <row r="37">
          <cell r="A37">
            <v>36</v>
          </cell>
          <cell r="B37">
            <v>15</v>
          </cell>
        </row>
        <row r="38">
          <cell r="A38">
            <v>37</v>
          </cell>
          <cell r="B38">
            <v>14</v>
          </cell>
        </row>
        <row r="39">
          <cell r="A39">
            <v>38</v>
          </cell>
          <cell r="B39">
            <v>13</v>
          </cell>
        </row>
        <row r="40">
          <cell r="A40">
            <v>39</v>
          </cell>
          <cell r="B40">
            <v>12</v>
          </cell>
        </row>
        <row r="41">
          <cell r="A41">
            <v>40</v>
          </cell>
          <cell r="B41">
            <v>11</v>
          </cell>
        </row>
        <row r="42">
          <cell r="A42">
            <v>41</v>
          </cell>
          <cell r="B42">
            <v>10</v>
          </cell>
        </row>
        <row r="43">
          <cell r="A43">
            <v>42</v>
          </cell>
          <cell r="B43">
            <v>9</v>
          </cell>
        </row>
        <row r="44">
          <cell r="A44">
            <v>43</v>
          </cell>
          <cell r="B44">
            <v>8</v>
          </cell>
        </row>
        <row r="45">
          <cell r="A45">
            <v>44</v>
          </cell>
          <cell r="B45">
            <v>7</v>
          </cell>
        </row>
        <row r="46">
          <cell r="A46">
            <v>45</v>
          </cell>
          <cell r="B46">
            <v>6</v>
          </cell>
        </row>
        <row r="47">
          <cell r="A47">
            <v>46</v>
          </cell>
          <cell r="B47">
            <v>5</v>
          </cell>
        </row>
        <row r="48">
          <cell r="A48">
            <v>47</v>
          </cell>
          <cell r="B48">
            <v>4</v>
          </cell>
        </row>
        <row r="49">
          <cell r="A49">
            <v>48</v>
          </cell>
          <cell r="B49">
            <v>3</v>
          </cell>
        </row>
        <row r="50">
          <cell r="A50">
            <v>49</v>
          </cell>
          <cell r="B50">
            <v>2</v>
          </cell>
        </row>
        <row r="51">
          <cell r="A51">
            <v>50</v>
          </cell>
          <cell r="B51">
            <v>1</v>
          </cell>
        </row>
        <row r="52">
          <cell r="A52">
            <v>51</v>
          </cell>
          <cell r="B52">
            <v>1</v>
          </cell>
        </row>
        <row r="53">
          <cell r="A53">
            <v>52</v>
          </cell>
          <cell r="B53">
            <v>1</v>
          </cell>
        </row>
        <row r="54">
          <cell r="A54">
            <v>53</v>
          </cell>
          <cell r="B54">
            <v>1</v>
          </cell>
        </row>
        <row r="55">
          <cell r="A55">
            <v>54</v>
          </cell>
          <cell r="B55">
            <v>1</v>
          </cell>
        </row>
        <row r="56">
          <cell r="A56">
            <v>55</v>
          </cell>
          <cell r="B56">
            <v>1</v>
          </cell>
        </row>
        <row r="57">
          <cell r="A57">
            <v>56</v>
          </cell>
          <cell r="B57">
            <v>1</v>
          </cell>
        </row>
        <row r="58">
          <cell r="A58">
            <v>57</v>
          </cell>
          <cell r="B58">
            <v>1</v>
          </cell>
        </row>
        <row r="59">
          <cell r="A59">
            <v>58</v>
          </cell>
          <cell r="B59">
            <v>1</v>
          </cell>
        </row>
        <row r="60">
          <cell r="A60">
            <v>59</v>
          </cell>
          <cell r="B60">
            <v>1</v>
          </cell>
        </row>
        <row r="61">
          <cell r="A61">
            <v>60</v>
          </cell>
          <cell r="B61">
            <v>1</v>
          </cell>
        </row>
        <row r="62">
          <cell r="A62">
            <v>61</v>
          </cell>
          <cell r="B62">
            <v>1</v>
          </cell>
        </row>
        <row r="63">
          <cell r="A63">
            <v>62</v>
          </cell>
          <cell r="B63">
            <v>1</v>
          </cell>
        </row>
        <row r="64">
          <cell r="A64">
            <v>63</v>
          </cell>
          <cell r="B64">
            <v>1</v>
          </cell>
        </row>
        <row r="65">
          <cell r="A65">
            <v>64</v>
          </cell>
          <cell r="B65">
            <v>1</v>
          </cell>
        </row>
        <row r="66">
          <cell r="A66">
            <v>65</v>
          </cell>
          <cell r="B66">
            <v>1</v>
          </cell>
        </row>
        <row r="67">
          <cell r="A67">
            <v>66</v>
          </cell>
          <cell r="B67">
            <v>1</v>
          </cell>
        </row>
        <row r="68">
          <cell r="A68">
            <v>67</v>
          </cell>
          <cell r="B68">
            <v>1</v>
          </cell>
        </row>
        <row r="69">
          <cell r="A69">
            <v>68</v>
          </cell>
          <cell r="B69">
            <v>1</v>
          </cell>
        </row>
        <row r="70">
          <cell r="A70">
            <v>69</v>
          </cell>
          <cell r="B70">
            <v>1</v>
          </cell>
        </row>
        <row r="71">
          <cell r="A71">
            <v>70</v>
          </cell>
          <cell r="B71">
            <v>1</v>
          </cell>
        </row>
        <row r="72">
          <cell r="A72">
            <v>71</v>
          </cell>
          <cell r="B72">
            <v>1</v>
          </cell>
        </row>
        <row r="73">
          <cell r="A73">
            <v>72</v>
          </cell>
          <cell r="B73">
            <v>1</v>
          </cell>
        </row>
        <row r="74">
          <cell r="A74">
            <v>73</v>
          </cell>
          <cell r="B74">
            <v>1</v>
          </cell>
        </row>
        <row r="75">
          <cell r="A75">
            <v>74</v>
          </cell>
          <cell r="B75">
            <v>1</v>
          </cell>
        </row>
        <row r="76">
          <cell r="A76">
            <v>75</v>
          </cell>
          <cell r="B76">
            <v>1</v>
          </cell>
        </row>
        <row r="77">
          <cell r="A77">
            <v>76</v>
          </cell>
          <cell r="B77">
            <v>1</v>
          </cell>
        </row>
        <row r="78">
          <cell r="A78">
            <v>77</v>
          </cell>
          <cell r="B78">
            <v>1</v>
          </cell>
        </row>
        <row r="79">
          <cell r="A79">
            <v>78</v>
          </cell>
          <cell r="B79">
            <v>1</v>
          </cell>
        </row>
        <row r="80">
          <cell r="A80">
            <v>79</v>
          </cell>
          <cell r="B80">
            <v>1</v>
          </cell>
        </row>
        <row r="81">
          <cell r="A81">
            <v>80</v>
          </cell>
          <cell r="B81">
            <v>1</v>
          </cell>
        </row>
        <row r="82">
          <cell r="A82">
            <v>81</v>
          </cell>
          <cell r="B82">
            <v>1</v>
          </cell>
        </row>
        <row r="83">
          <cell r="A83">
            <v>82</v>
          </cell>
          <cell r="B83">
            <v>1</v>
          </cell>
        </row>
        <row r="84">
          <cell r="A84">
            <v>83</v>
          </cell>
          <cell r="B84">
            <v>1</v>
          </cell>
        </row>
        <row r="85">
          <cell r="A85">
            <v>84</v>
          </cell>
          <cell r="B85">
            <v>1</v>
          </cell>
        </row>
        <row r="86">
          <cell r="A86">
            <v>85</v>
          </cell>
          <cell r="B86">
            <v>1</v>
          </cell>
        </row>
        <row r="87">
          <cell r="A87">
            <v>86</v>
          </cell>
          <cell r="B87">
            <v>1</v>
          </cell>
        </row>
        <row r="88">
          <cell r="A88">
            <v>87</v>
          </cell>
          <cell r="B88">
            <v>1</v>
          </cell>
        </row>
        <row r="89">
          <cell r="A89">
            <v>88</v>
          </cell>
          <cell r="B89">
            <v>1</v>
          </cell>
        </row>
        <row r="90">
          <cell r="A90">
            <v>89</v>
          </cell>
          <cell r="B90">
            <v>1</v>
          </cell>
        </row>
        <row r="91">
          <cell r="A91">
            <v>90</v>
          </cell>
          <cell r="B91">
            <v>1</v>
          </cell>
        </row>
        <row r="92">
          <cell r="A92">
            <v>91</v>
          </cell>
          <cell r="B92">
            <v>1</v>
          </cell>
        </row>
        <row r="93">
          <cell r="A93">
            <v>92</v>
          </cell>
          <cell r="B93">
            <v>1</v>
          </cell>
        </row>
        <row r="94">
          <cell r="A94">
            <v>93</v>
          </cell>
          <cell r="B94">
            <v>1</v>
          </cell>
        </row>
        <row r="95">
          <cell r="A95">
            <v>94</v>
          </cell>
          <cell r="B95">
            <v>1</v>
          </cell>
        </row>
        <row r="96">
          <cell r="A96">
            <v>95</v>
          </cell>
          <cell r="B96">
            <v>1</v>
          </cell>
        </row>
        <row r="97">
          <cell r="A97">
            <v>96</v>
          </cell>
          <cell r="B97">
            <v>1</v>
          </cell>
        </row>
        <row r="98">
          <cell r="A98">
            <v>97</v>
          </cell>
          <cell r="B98">
            <v>1</v>
          </cell>
        </row>
        <row r="99">
          <cell r="A99">
            <v>98</v>
          </cell>
          <cell r="B99">
            <v>1</v>
          </cell>
        </row>
        <row r="100">
          <cell r="A100">
            <v>99</v>
          </cell>
          <cell r="B100">
            <v>1</v>
          </cell>
        </row>
        <row r="101">
          <cell r="A101">
            <v>100</v>
          </cell>
          <cell r="B101">
            <v>1</v>
          </cell>
        </row>
        <row r="102">
          <cell r="A102">
            <v>101</v>
          </cell>
          <cell r="B102">
            <v>1</v>
          </cell>
        </row>
        <row r="103">
          <cell r="A103">
            <v>102</v>
          </cell>
          <cell r="B103">
            <v>1</v>
          </cell>
        </row>
        <row r="104">
          <cell r="A104">
            <v>103</v>
          </cell>
          <cell r="B104">
            <v>1</v>
          </cell>
        </row>
        <row r="105">
          <cell r="A105">
            <v>104</v>
          </cell>
          <cell r="B105">
            <v>1</v>
          </cell>
        </row>
        <row r="106">
          <cell r="A106">
            <v>105</v>
          </cell>
          <cell r="B106">
            <v>1</v>
          </cell>
        </row>
        <row r="107">
          <cell r="A107">
            <v>106</v>
          </cell>
          <cell r="B107">
            <v>1</v>
          </cell>
        </row>
        <row r="108">
          <cell r="A108">
            <v>107</v>
          </cell>
          <cell r="B108">
            <v>1</v>
          </cell>
        </row>
        <row r="109">
          <cell r="A109">
            <v>108</v>
          </cell>
          <cell r="B109">
            <v>1</v>
          </cell>
        </row>
        <row r="110">
          <cell r="A110">
            <v>109</v>
          </cell>
          <cell r="B110">
            <v>1</v>
          </cell>
        </row>
        <row r="111">
          <cell r="A111">
            <v>110</v>
          </cell>
          <cell r="B111">
            <v>1</v>
          </cell>
        </row>
        <row r="112">
          <cell r="A112">
            <v>111</v>
          </cell>
          <cell r="B112">
            <v>1</v>
          </cell>
        </row>
        <row r="113">
          <cell r="A113">
            <v>112</v>
          </cell>
          <cell r="B113">
            <v>1</v>
          </cell>
        </row>
        <row r="114">
          <cell r="A114">
            <v>113</v>
          </cell>
          <cell r="B114">
            <v>1</v>
          </cell>
        </row>
        <row r="115">
          <cell r="A115">
            <v>114</v>
          </cell>
          <cell r="B115">
            <v>1</v>
          </cell>
        </row>
        <row r="116">
          <cell r="A116">
            <v>115</v>
          </cell>
          <cell r="B116">
            <v>1</v>
          </cell>
        </row>
        <row r="117">
          <cell r="A117">
            <v>116</v>
          </cell>
          <cell r="B117">
            <v>1</v>
          </cell>
        </row>
        <row r="118">
          <cell r="A118">
            <v>117</v>
          </cell>
          <cell r="B118">
            <v>1</v>
          </cell>
        </row>
        <row r="119">
          <cell r="A119">
            <v>118</v>
          </cell>
          <cell r="B119">
            <v>1</v>
          </cell>
        </row>
        <row r="120">
          <cell r="A120">
            <v>119</v>
          </cell>
          <cell r="B120">
            <v>1</v>
          </cell>
        </row>
        <row r="121">
          <cell r="A121">
            <v>120</v>
          </cell>
          <cell r="B121">
            <v>1</v>
          </cell>
        </row>
        <row r="122">
          <cell r="A122">
            <v>121</v>
          </cell>
          <cell r="B122">
            <v>1</v>
          </cell>
        </row>
        <row r="123">
          <cell r="A123">
            <v>122</v>
          </cell>
          <cell r="B123">
            <v>1</v>
          </cell>
        </row>
        <row r="124">
          <cell r="A124">
            <v>123</v>
          </cell>
          <cell r="B124">
            <v>1</v>
          </cell>
        </row>
        <row r="125">
          <cell r="A125">
            <v>124</v>
          </cell>
          <cell r="B125">
            <v>1</v>
          </cell>
        </row>
        <row r="126">
          <cell r="A126">
            <v>125</v>
          </cell>
          <cell r="B126">
            <v>1</v>
          </cell>
        </row>
        <row r="127">
          <cell r="A127">
            <v>126</v>
          </cell>
          <cell r="B127">
            <v>1</v>
          </cell>
        </row>
        <row r="128">
          <cell r="A128">
            <v>127</v>
          </cell>
          <cell r="B128">
            <v>1</v>
          </cell>
        </row>
        <row r="129">
          <cell r="A129">
            <v>128</v>
          </cell>
          <cell r="B129">
            <v>1</v>
          </cell>
        </row>
        <row r="130">
          <cell r="A130">
            <v>129</v>
          </cell>
          <cell r="B130">
            <v>1</v>
          </cell>
        </row>
        <row r="131">
          <cell r="A131">
            <v>130</v>
          </cell>
          <cell r="B131">
            <v>1</v>
          </cell>
        </row>
        <row r="132">
          <cell r="A132">
            <v>131</v>
          </cell>
          <cell r="B132">
            <v>1</v>
          </cell>
        </row>
        <row r="133">
          <cell r="A133">
            <v>132</v>
          </cell>
          <cell r="B133">
            <v>1</v>
          </cell>
        </row>
        <row r="134">
          <cell r="A134">
            <v>133</v>
          </cell>
          <cell r="B134">
            <v>1</v>
          </cell>
        </row>
        <row r="135">
          <cell r="A135">
            <v>134</v>
          </cell>
          <cell r="B135">
            <v>1</v>
          </cell>
        </row>
        <row r="136">
          <cell r="A136">
            <v>135</v>
          </cell>
          <cell r="B136">
            <v>1</v>
          </cell>
        </row>
        <row r="137">
          <cell r="A137">
            <v>136</v>
          </cell>
          <cell r="B137">
            <v>1</v>
          </cell>
        </row>
        <row r="138">
          <cell r="A138">
            <v>137</v>
          </cell>
          <cell r="B138">
            <v>1</v>
          </cell>
        </row>
        <row r="139">
          <cell r="A139">
            <v>138</v>
          </cell>
          <cell r="B139">
            <v>1</v>
          </cell>
        </row>
        <row r="140">
          <cell r="A140">
            <v>139</v>
          </cell>
          <cell r="B140">
            <v>1</v>
          </cell>
        </row>
        <row r="141">
          <cell r="A141">
            <v>140</v>
          </cell>
          <cell r="B141">
            <v>1</v>
          </cell>
        </row>
        <row r="142">
          <cell r="A142">
            <v>141</v>
          </cell>
          <cell r="B142">
            <v>1</v>
          </cell>
        </row>
        <row r="143">
          <cell r="A143">
            <v>142</v>
          </cell>
          <cell r="B143">
            <v>1</v>
          </cell>
        </row>
        <row r="144">
          <cell r="A144">
            <v>143</v>
          </cell>
          <cell r="B144">
            <v>1</v>
          </cell>
        </row>
        <row r="145">
          <cell r="A145">
            <v>144</v>
          </cell>
          <cell r="B145">
            <v>1</v>
          </cell>
        </row>
        <row r="146">
          <cell r="A146">
            <v>145</v>
          </cell>
          <cell r="B146">
            <v>1</v>
          </cell>
        </row>
        <row r="147">
          <cell r="A147">
            <v>146</v>
          </cell>
          <cell r="B147">
            <v>1</v>
          </cell>
        </row>
        <row r="148">
          <cell r="A148">
            <v>147</v>
          </cell>
          <cell r="B148">
            <v>1</v>
          </cell>
        </row>
        <row r="149">
          <cell r="A149">
            <v>148</v>
          </cell>
          <cell r="B149">
            <v>1</v>
          </cell>
        </row>
        <row r="150">
          <cell r="A150">
            <v>149</v>
          </cell>
          <cell r="B150">
            <v>1</v>
          </cell>
        </row>
        <row r="151">
          <cell r="A151">
            <v>150</v>
          </cell>
          <cell r="B151">
            <v>1</v>
          </cell>
        </row>
        <row r="152">
          <cell r="A152">
            <v>151</v>
          </cell>
          <cell r="B152">
            <v>1</v>
          </cell>
        </row>
        <row r="153">
          <cell r="A153">
            <v>152</v>
          </cell>
          <cell r="B153">
            <v>1</v>
          </cell>
        </row>
        <row r="154">
          <cell r="A154">
            <v>153</v>
          </cell>
          <cell r="B154">
            <v>1</v>
          </cell>
        </row>
        <row r="155">
          <cell r="A155">
            <v>154</v>
          </cell>
          <cell r="B155">
            <v>1</v>
          </cell>
        </row>
        <row r="156">
          <cell r="A156">
            <v>155</v>
          </cell>
          <cell r="B156">
            <v>1</v>
          </cell>
        </row>
        <row r="157">
          <cell r="A157">
            <v>156</v>
          </cell>
          <cell r="B157">
            <v>1</v>
          </cell>
        </row>
        <row r="158">
          <cell r="A158">
            <v>157</v>
          </cell>
          <cell r="B158">
            <v>1</v>
          </cell>
        </row>
        <row r="159">
          <cell r="A159">
            <v>158</v>
          </cell>
          <cell r="B159">
            <v>1</v>
          </cell>
        </row>
        <row r="160">
          <cell r="A160">
            <v>159</v>
          </cell>
          <cell r="B160">
            <v>1</v>
          </cell>
        </row>
        <row r="161">
          <cell r="A161">
            <v>160</v>
          </cell>
          <cell r="B161">
            <v>1</v>
          </cell>
        </row>
        <row r="162">
          <cell r="A162">
            <v>161</v>
          </cell>
          <cell r="B162">
            <v>1</v>
          </cell>
        </row>
        <row r="163">
          <cell r="A163">
            <v>162</v>
          </cell>
          <cell r="B163">
            <v>1</v>
          </cell>
        </row>
        <row r="164">
          <cell r="A164">
            <v>163</v>
          </cell>
          <cell r="B164">
            <v>1</v>
          </cell>
        </row>
        <row r="165">
          <cell r="A165">
            <v>164</v>
          </cell>
          <cell r="B165">
            <v>1</v>
          </cell>
        </row>
        <row r="166">
          <cell r="A166">
            <v>165</v>
          </cell>
          <cell r="B166">
            <v>1</v>
          </cell>
        </row>
        <row r="167">
          <cell r="A167">
            <v>166</v>
          </cell>
          <cell r="B167">
            <v>1</v>
          </cell>
        </row>
        <row r="168">
          <cell r="A168">
            <v>167</v>
          </cell>
          <cell r="B168">
            <v>1</v>
          </cell>
        </row>
        <row r="169">
          <cell r="A169">
            <v>168</v>
          </cell>
          <cell r="B169">
            <v>1</v>
          </cell>
        </row>
        <row r="170">
          <cell r="A170">
            <v>169</v>
          </cell>
          <cell r="B170">
            <v>1</v>
          </cell>
        </row>
        <row r="171">
          <cell r="A171">
            <v>170</v>
          </cell>
          <cell r="B171">
            <v>1</v>
          </cell>
        </row>
        <row r="172">
          <cell r="A172">
            <v>171</v>
          </cell>
          <cell r="B172">
            <v>1</v>
          </cell>
        </row>
        <row r="173">
          <cell r="A173">
            <v>172</v>
          </cell>
          <cell r="B173">
            <v>1</v>
          </cell>
        </row>
        <row r="174">
          <cell r="A174">
            <v>173</v>
          </cell>
          <cell r="B174">
            <v>1</v>
          </cell>
        </row>
        <row r="175">
          <cell r="A175">
            <v>174</v>
          </cell>
          <cell r="B175">
            <v>1</v>
          </cell>
        </row>
        <row r="176">
          <cell r="A176">
            <v>175</v>
          </cell>
          <cell r="B176">
            <v>1</v>
          </cell>
        </row>
        <row r="177">
          <cell r="A177">
            <v>176</v>
          </cell>
          <cell r="B177">
            <v>1</v>
          </cell>
        </row>
        <row r="178">
          <cell r="A178">
            <v>177</v>
          </cell>
          <cell r="B178">
            <v>1</v>
          </cell>
        </row>
        <row r="179">
          <cell r="A179">
            <v>178</v>
          </cell>
          <cell r="B179">
            <v>1</v>
          </cell>
        </row>
        <row r="180">
          <cell r="A180">
            <v>179</v>
          </cell>
          <cell r="B180">
            <v>1</v>
          </cell>
        </row>
        <row r="181">
          <cell r="A181">
            <v>180</v>
          </cell>
          <cell r="B181">
            <v>1</v>
          </cell>
        </row>
        <row r="182">
          <cell r="A182">
            <v>181</v>
          </cell>
          <cell r="B182">
            <v>1</v>
          </cell>
        </row>
        <row r="183">
          <cell r="A183">
            <v>182</v>
          </cell>
          <cell r="B183">
            <v>1</v>
          </cell>
        </row>
        <row r="184">
          <cell r="A184">
            <v>183</v>
          </cell>
          <cell r="B184">
            <v>1</v>
          </cell>
        </row>
        <row r="185">
          <cell r="A185">
            <v>184</v>
          </cell>
          <cell r="B185">
            <v>1</v>
          </cell>
        </row>
        <row r="186">
          <cell r="A186">
            <v>185</v>
          </cell>
          <cell r="B186">
            <v>1</v>
          </cell>
        </row>
        <row r="187">
          <cell r="A187">
            <v>186</v>
          </cell>
          <cell r="B187">
            <v>1</v>
          </cell>
        </row>
        <row r="188">
          <cell r="A188">
            <v>187</v>
          </cell>
          <cell r="B188">
            <v>1</v>
          </cell>
        </row>
        <row r="189">
          <cell r="A189">
            <v>188</v>
          </cell>
          <cell r="B189">
            <v>1</v>
          </cell>
        </row>
        <row r="190">
          <cell r="A190">
            <v>189</v>
          </cell>
          <cell r="B190">
            <v>1</v>
          </cell>
        </row>
        <row r="191">
          <cell r="A191">
            <v>190</v>
          </cell>
          <cell r="B191">
            <v>1</v>
          </cell>
        </row>
        <row r="192">
          <cell r="A192">
            <v>191</v>
          </cell>
          <cell r="B192">
            <v>1</v>
          </cell>
        </row>
        <row r="193">
          <cell r="A193">
            <v>192</v>
          </cell>
          <cell r="B193">
            <v>1</v>
          </cell>
        </row>
        <row r="194">
          <cell r="A194">
            <v>193</v>
          </cell>
          <cell r="B194">
            <v>1</v>
          </cell>
        </row>
        <row r="195">
          <cell r="A195">
            <v>194</v>
          </cell>
          <cell r="B195">
            <v>1</v>
          </cell>
        </row>
        <row r="196">
          <cell r="A196">
            <v>195</v>
          </cell>
          <cell r="B196">
            <v>1</v>
          </cell>
        </row>
        <row r="197">
          <cell r="A197">
            <v>196</v>
          </cell>
          <cell r="B197">
            <v>1</v>
          </cell>
        </row>
        <row r="198">
          <cell r="A198">
            <v>197</v>
          </cell>
          <cell r="B198">
            <v>1</v>
          </cell>
        </row>
        <row r="199">
          <cell r="A199">
            <v>198</v>
          </cell>
          <cell r="B199">
            <v>1</v>
          </cell>
        </row>
        <row r="200">
          <cell r="A200">
            <v>199</v>
          </cell>
          <cell r="B200">
            <v>1</v>
          </cell>
        </row>
        <row r="201">
          <cell r="A201">
            <v>200</v>
          </cell>
          <cell r="B201">
            <v>1</v>
          </cell>
        </row>
        <row r="202">
          <cell r="A202">
            <v>201</v>
          </cell>
          <cell r="B202">
            <v>1</v>
          </cell>
        </row>
        <row r="203">
          <cell r="A203">
            <v>202</v>
          </cell>
          <cell r="B203">
            <v>1</v>
          </cell>
        </row>
        <row r="204">
          <cell r="A204">
            <v>203</v>
          </cell>
          <cell r="B204">
            <v>1</v>
          </cell>
        </row>
        <row r="205">
          <cell r="A205">
            <v>204</v>
          </cell>
          <cell r="B205">
            <v>1</v>
          </cell>
        </row>
        <row r="206">
          <cell r="A206">
            <v>205</v>
          </cell>
          <cell r="B206">
            <v>1</v>
          </cell>
        </row>
        <row r="207">
          <cell r="A207">
            <v>206</v>
          </cell>
          <cell r="B207">
            <v>1</v>
          </cell>
        </row>
        <row r="208">
          <cell r="A208">
            <v>207</v>
          </cell>
          <cell r="B208">
            <v>1</v>
          </cell>
        </row>
        <row r="209">
          <cell r="A209">
            <v>208</v>
          </cell>
          <cell r="B209">
            <v>1</v>
          </cell>
        </row>
        <row r="210">
          <cell r="A210">
            <v>209</v>
          </cell>
          <cell r="B210">
            <v>1</v>
          </cell>
        </row>
        <row r="211">
          <cell r="A211">
            <v>210</v>
          </cell>
          <cell r="B211">
            <v>1</v>
          </cell>
        </row>
        <row r="212">
          <cell r="A212">
            <v>211</v>
          </cell>
          <cell r="B212">
            <v>1</v>
          </cell>
        </row>
        <row r="213">
          <cell r="A213">
            <v>212</v>
          </cell>
          <cell r="B213">
            <v>1</v>
          </cell>
        </row>
        <row r="214">
          <cell r="A214">
            <v>213</v>
          </cell>
          <cell r="B214">
            <v>1</v>
          </cell>
        </row>
        <row r="215">
          <cell r="A215">
            <v>214</v>
          </cell>
          <cell r="B215">
            <v>1</v>
          </cell>
        </row>
        <row r="216">
          <cell r="A216">
            <v>215</v>
          </cell>
          <cell r="B216">
            <v>1</v>
          </cell>
        </row>
        <row r="217">
          <cell r="A217">
            <v>216</v>
          </cell>
          <cell r="B217">
            <v>1</v>
          </cell>
        </row>
        <row r="218">
          <cell r="A218">
            <v>217</v>
          </cell>
          <cell r="B218">
            <v>1</v>
          </cell>
        </row>
        <row r="219">
          <cell r="A219">
            <v>218</v>
          </cell>
          <cell r="B219">
            <v>1</v>
          </cell>
        </row>
        <row r="220">
          <cell r="A220">
            <v>219</v>
          </cell>
          <cell r="B220">
            <v>1</v>
          </cell>
        </row>
        <row r="221">
          <cell r="A221">
            <v>220</v>
          </cell>
          <cell r="B221">
            <v>1</v>
          </cell>
        </row>
        <row r="222">
          <cell r="A222">
            <v>221</v>
          </cell>
          <cell r="B222">
            <v>1</v>
          </cell>
        </row>
        <row r="223">
          <cell r="A223">
            <v>222</v>
          </cell>
          <cell r="B223">
            <v>1</v>
          </cell>
        </row>
        <row r="224">
          <cell r="A224">
            <v>223</v>
          </cell>
          <cell r="B224">
            <v>1</v>
          </cell>
        </row>
        <row r="225">
          <cell r="A225">
            <v>224</v>
          </cell>
          <cell r="B225">
            <v>1</v>
          </cell>
        </row>
        <row r="226">
          <cell r="A226">
            <v>225</v>
          </cell>
          <cell r="B226">
            <v>1</v>
          </cell>
        </row>
        <row r="227">
          <cell r="A227">
            <v>226</v>
          </cell>
          <cell r="B227">
            <v>1</v>
          </cell>
        </row>
        <row r="228">
          <cell r="A228">
            <v>227</v>
          </cell>
          <cell r="B228">
            <v>1</v>
          </cell>
        </row>
        <row r="229">
          <cell r="A229">
            <v>228</v>
          </cell>
          <cell r="B229">
            <v>1</v>
          </cell>
        </row>
        <row r="230">
          <cell r="A230">
            <v>229</v>
          </cell>
          <cell r="B230">
            <v>1</v>
          </cell>
        </row>
        <row r="231">
          <cell r="A231">
            <v>230</v>
          </cell>
          <cell r="B231">
            <v>1</v>
          </cell>
        </row>
        <row r="232">
          <cell r="A232">
            <v>231</v>
          </cell>
          <cell r="B232">
            <v>1</v>
          </cell>
        </row>
        <row r="233">
          <cell r="A233">
            <v>232</v>
          </cell>
          <cell r="B233">
            <v>1</v>
          </cell>
        </row>
        <row r="234">
          <cell r="A234">
            <v>233</v>
          </cell>
          <cell r="B234">
            <v>1</v>
          </cell>
        </row>
        <row r="235">
          <cell r="A235">
            <v>234</v>
          </cell>
          <cell r="B235">
            <v>1</v>
          </cell>
        </row>
        <row r="236">
          <cell r="A236">
            <v>235</v>
          </cell>
          <cell r="B236">
            <v>1</v>
          </cell>
        </row>
        <row r="237">
          <cell r="A237">
            <v>236</v>
          </cell>
          <cell r="B237">
            <v>1</v>
          </cell>
        </row>
        <row r="238">
          <cell r="A238">
            <v>237</v>
          </cell>
          <cell r="B238">
            <v>1</v>
          </cell>
        </row>
        <row r="239">
          <cell r="A239">
            <v>238</v>
          </cell>
          <cell r="B239">
            <v>1</v>
          </cell>
        </row>
        <row r="240">
          <cell r="A240">
            <v>239</v>
          </cell>
          <cell r="B240">
            <v>1</v>
          </cell>
        </row>
        <row r="241">
          <cell r="A241">
            <v>240</v>
          </cell>
          <cell r="B241">
            <v>1</v>
          </cell>
        </row>
        <row r="242">
          <cell r="A242">
            <v>241</v>
          </cell>
          <cell r="B242">
            <v>1</v>
          </cell>
        </row>
        <row r="243">
          <cell r="A243">
            <v>242</v>
          </cell>
          <cell r="B243">
            <v>1</v>
          </cell>
        </row>
        <row r="244">
          <cell r="A244">
            <v>243</v>
          </cell>
          <cell r="B244">
            <v>1</v>
          </cell>
        </row>
        <row r="245">
          <cell r="A245">
            <v>244</v>
          </cell>
          <cell r="B245">
            <v>1</v>
          </cell>
        </row>
        <row r="246">
          <cell r="A246">
            <v>245</v>
          </cell>
          <cell r="B246">
            <v>1</v>
          </cell>
        </row>
        <row r="247">
          <cell r="A247">
            <v>246</v>
          </cell>
          <cell r="B247">
            <v>1</v>
          </cell>
        </row>
        <row r="248">
          <cell r="A248">
            <v>247</v>
          </cell>
          <cell r="B248">
            <v>1</v>
          </cell>
        </row>
        <row r="249">
          <cell r="A249">
            <v>248</v>
          </cell>
          <cell r="B249">
            <v>1</v>
          </cell>
        </row>
        <row r="250">
          <cell r="A250">
            <v>249</v>
          </cell>
          <cell r="B250">
            <v>1</v>
          </cell>
        </row>
        <row r="251">
          <cell r="A251">
            <v>250</v>
          </cell>
          <cell r="B251">
            <v>1</v>
          </cell>
        </row>
      </sheetData>
      <sheetData sheetId="1">
        <row r="1">
          <cell r="A1" t="str">
            <v>КОМИТЕТ ПО ФИЗИЧЕСКОЙ КУЛЬТУРЕ, СПОРТУ И МОЛОДЁЖНОЙ ПОЛИТИКЕ ГОРОДА ПЕНЗЫ
ФЕДЕРАЦИЯ СПОРТИВНОГО ТУРИЗМА ПЕНЗЕНСКОЙ ОБЛАСТИ
ЦЕНТР ДЕТСКОГО ЮНОШЕСКОГО ТУРИЗМА И ЭКСКУРСИЙ ГОРОДА ПЕНЗЫ</v>
          </cell>
        </row>
        <row r="2">
          <cell r="A2" t="str">
            <v>ПЕРВЕНСТВО ГОРОДА ПО СПОРТИВНОМУ ТУРИЗМУ
(ДИСЦИПЛНА ДИСТАНЦИИ-ПЕШЕХОДНЫЕ)
НОМЕР-КОД ВИДА СПОРТА 0840005411Я</v>
          </cell>
        </row>
        <row r="3">
          <cell r="A3" t="str">
            <v>15-17 апреля 2011 года</v>
          </cell>
          <cell r="K3" t="str">
            <v>г. Пенза, Ахунский лесной массив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1</v>
          </cell>
        </row>
        <row r="33">
          <cell r="C33">
            <v>2</v>
          </cell>
        </row>
        <row r="34">
          <cell r="C34">
            <v>1</v>
          </cell>
        </row>
        <row r="35">
          <cell r="C35">
            <v>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tmp"/>
      <sheetName val="Протокол"/>
      <sheetName val="Вывод"/>
      <sheetName val="м"/>
      <sheetName val="ж"/>
      <sheetName val="лично-ком"/>
    </sheetNames>
    <sheetDataSet>
      <sheetData sheetId="0">
        <row r="1">
          <cell r="A1" t="str">
            <v>Место</v>
          </cell>
          <cell r="B1" t="str">
            <v>Личка короткая</v>
          </cell>
        </row>
        <row r="2">
          <cell r="A2">
            <v>1</v>
          </cell>
          <cell r="B2">
            <v>100</v>
          </cell>
        </row>
        <row r="3">
          <cell r="A3">
            <v>2</v>
          </cell>
          <cell r="B3">
            <v>95</v>
          </cell>
        </row>
        <row r="4">
          <cell r="A4">
            <v>3</v>
          </cell>
          <cell r="B4">
            <v>91</v>
          </cell>
        </row>
        <row r="5">
          <cell r="A5">
            <v>4</v>
          </cell>
          <cell r="B5">
            <v>87</v>
          </cell>
        </row>
        <row r="6">
          <cell r="A6">
            <v>5</v>
          </cell>
          <cell r="B6">
            <v>83</v>
          </cell>
        </row>
        <row r="7">
          <cell r="A7">
            <v>6</v>
          </cell>
          <cell r="B7">
            <v>79</v>
          </cell>
        </row>
        <row r="8">
          <cell r="A8">
            <v>7</v>
          </cell>
          <cell r="B8">
            <v>75</v>
          </cell>
        </row>
        <row r="9">
          <cell r="A9">
            <v>8</v>
          </cell>
          <cell r="B9">
            <v>72</v>
          </cell>
        </row>
        <row r="10">
          <cell r="A10">
            <v>9</v>
          </cell>
          <cell r="B10">
            <v>69</v>
          </cell>
        </row>
        <row r="11">
          <cell r="A11">
            <v>10</v>
          </cell>
          <cell r="B11">
            <v>66</v>
          </cell>
        </row>
        <row r="12">
          <cell r="A12">
            <v>11</v>
          </cell>
          <cell r="B12">
            <v>63</v>
          </cell>
        </row>
        <row r="13">
          <cell r="A13">
            <v>12</v>
          </cell>
          <cell r="B13">
            <v>60</v>
          </cell>
        </row>
        <row r="14">
          <cell r="A14">
            <v>13</v>
          </cell>
          <cell r="B14">
            <v>57</v>
          </cell>
        </row>
        <row r="15">
          <cell r="A15">
            <v>14</v>
          </cell>
          <cell r="B15">
            <v>54</v>
          </cell>
        </row>
        <row r="16">
          <cell r="A16">
            <v>15</v>
          </cell>
          <cell r="B16">
            <v>51</v>
          </cell>
        </row>
        <row r="17">
          <cell r="A17">
            <v>16</v>
          </cell>
          <cell r="B17">
            <v>48</v>
          </cell>
        </row>
        <row r="18">
          <cell r="A18">
            <v>17</v>
          </cell>
          <cell r="B18">
            <v>46</v>
          </cell>
        </row>
        <row r="19">
          <cell r="A19">
            <v>18</v>
          </cell>
          <cell r="B19">
            <v>44</v>
          </cell>
        </row>
        <row r="20">
          <cell r="A20">
            <v>19</v>
          </cell>
          <cell r="B20">
            <v>42</v>
          </cell>
        </row>
        <row r="21">
          <cell r="A21">
            <v>20</v>
          </cell>
          <cell r="B21">
            <v>40</v>
          </cell>
        </row>
        <row r="22">
          <cell r="A22">
            <v>21</v>
          </cell>
          <cell r="B22">
            <v>38</v>
          </cell>
        </row>
        <row r="23">
          <cell r="A23">
            <v>22</v>
          </cell>
          <cell r="B23">
            <v>36</v>
          </cell>
        </row>
        <row r="24">
          <cell r="A24">
            <v>23</v>
          </cell>
          <cell r="B24">
            <v>34</v>
          </cell>
        </row>
        <row r="25">
          <cell r="A25">
            <v>24</v>
          </cell>
          <cell r="B25">
            <v>32</v>
          </cell>
        </row>
        <row r="26">
          <cell r="A26">
            <v>25</v>
          </cell>
          <cell r="B26">
            <v>30</v>
          </cell>
        </row>
        <row r="27">
          <cell r="A27">
            <v>26</v>
          </cell>
          <cell r="B27">
            <v>28</v>
          </cell>
        </row>
        <row r="28">
          <cell r="A28">
            <v>27</v>
          </cell>
          <cell r="B28">
            <v>26</v>
          </cell>
        </row>
        <row r="29">
          <cell r="A29">
            <v>28</v>
          </cell>
          <cell r="B29">
            <v>24</v>
          </cell>
        </row>
        <row r="30">
          <cell r="A30">
            <v>29</v>
          </cell>
          <cell r="B30">
            <v>22</v>
          </cell>
        </row>
        <row r="31">
          <cell r="A31">
            <v>30</v>
          </cell>
          <cell r="B31">
            <v>21</v>
          </cell>
        </row>
        <row r="32">
          <cell r="A32">
            <v>31</v>
          </cell>
          <cell r="B32">
            <v>20</v>
          </cell>
        </row>
        <row r="33">
          <cell r="A33">
            <v>32</v>
          </cell>
          <cell r="B33">
            <v>19</v>
          </cell>
        </row>
        <row r="34">
          <cell r="A34">
            <v>33</v>
          </cell>
          <cell r="B34">
            <v>18</v>
          </cell>
        </row>
        <row r="35">
          <cell r="A35">
            <v>34</v>
          </cell>
          <cell r="B35">
            <v>17</v>
          </cell>
        </row>
        <row r="36">
          <cell r="A36">
            <v>35</v>
          </cell>
          <cell r="B36">
            <v>16</v>
          </cell>
        </row>
        <row r="37">
          <cell r="A37">
            <v>36</v>
          </cell>
          <cell r="B37">
            <v>15</v>
          </cell>
        </row>
        <row r="38">
          <cell r="A38">
            <v>37</v>
          </cell>
          <cell r="B38">
            <v>14</v>
          </cell>
        </row>
        <row r="39">
          <cell r="A39">
            <v>38</v>
          </cell>
          <cell r="B39">
            <v>13</v>
          </cell>
        </row>
        <row r="40">
          <cell r="A40">
            <v>39</v>
          </cell>
          <cell r="B40">
            <v>12</v>
          </cell>
        </row>
        <row r="41">
          <cell r="A41">
            <v>40</v>
          </cell>
          <cell r="B41">
            <v>11</v>
          </cell>
        </row>
        <row r="42">
          <cell r="A42">
            <v>41</v>
          </cell>
          <cell r="B42">
            <v>10</v>
          </cell>
        </row>
        <row r="43">
          <cell r="A43">
            <v>42</v>
          </cell>
          <cell r="B43">
            <v>9</v>
          </cell>
        </row>
        <row r="44">
          <cell r="A44">
            <v>43</v>
          </cell>
          <cell r="B44">
            <v>8</v>
          </cell>
        </row>
        <row r="45">
          <cell r="A45">
            <v>44</v>
          </cell>
          <cell r="B45">
            <v>7</v>
          </cell>
        </row>
        <row r="46">
          <cell r="A46">
            <v>45</v>
          </cell>
          <cell r="B46">
            <v>6</v>
          </cell>
        </row>
        <row r="47">
          <cell r="A47">
            <v>46</v>
          </cell>
          <cell r="B47">
            <v>5</v>
          </cell>
        </row>
        <row r="48">
          <cell r="A48">
            <v>47</v>
          </cell>
          <cell r="B48">
            <v>4</v>
          </cell>
        </row>
        <row r="49">
          <cell r="A49">
            <v>48</v>
          </cell>
          <cell r="B49">
            <v>3</v>
          </cell>
        </row>
        <row r="50">
          <cell r="A50">
            <v>49</v>
          </cell>
          <cell r="B50">
            <v>2</v>
          </cell>
        </row>
        <row r="51">
          <cell r="A51">
            <v>50</v>
          </cell>
          <cell r="B51">
            <v>1</v>
          </cell>
        </row>
        <row r="52">
          <cell r="A52">
            <v>51</v>
          </cell>
          <cell r="B52">
            <v>1</v>
          </cell>
        </row>
        <row r="53">
          <cell r="A53">
            <v>52</v>
          </cell>
          <cell r="B53">
            <v>1</v>
          </cell>
        </row>
        <row r="54">
          <cell r="A54">
            <v>53</v>
          </cell>
          <cell r="B54">
            <v>1</v>
          </cell>
        </row>
        <row r="55">
          <cell r="A55">
            <v>54</v>
          </cell>
          <cell r="B55">
            <v>1</v>
          </cell>
        </row>
        <row r="56">
          <cell r="A56">
            <v>55</v>
          </cell>
          <cell r="B56">
            <v>1</v>
          </cell>
        </row>
        <row r="57">
          <cell r="A57">
            <v>56</v>
          </cell>
          <cell r="B57">
            <v>1</v>
          </cell>
        </row>
        <row r="58">
          <cell r="A58">
            <v>57</v>
          </cell>
          <cell r="B58">
            <v>1</v>
          </cell>
        </row>
        <row r="59">
          <cell r="A59">
            <v>58</v>
          </cell>
          <cell r="B59">
            <v>1</v>
          </cell>
        </row>
        <row r="60">
          <cell r="A60">
            <v>59</v>
          </cell>
          <cell r="B60">
            <v>1</v>
          </cell>
        </row>
        <row r="61">
          <cell r="A61">
            <v>60</v>
          </cell>
          <cell r="B61">
            <v>1</v>
          </cell>
        </row>
        <row r="62">
          <cell r="A62">
            <v>61</v>
          </cell>
          <cell r="B62">
            <v>1</v>
          </cell>
        </row>
        <row r="63">
          <cell r="A63">
            <v>62</v>
          </cell>
          <cell r="B63">
            <v>1</v>
          </cell>
        </row>
        <row r="64">
          <cell r="A64">
            <v>63</v>
          </cell>
          <cell r="B64">
            <v>1</v>
          </cell>
        </row>
        <row r="65">
          <cell r="A65">
            <v>64</v>
          </cell>
          <cell r="B65">
            <v>1</v>
          </cell>
        </row>
        <row r="66">
          <cell r="A66">
            <v>65</v>
          </cell>
          <cell r="B66">
            <v>1</v>
          </cell>
        </row>
        <row r="67">
          <cell r="A67">
            <v>66</v>
          </cell>
          <cell r="B67">
            <v>1</v>
          </cell>
        </row>
        <row r="68">
          <cell r="A68">
            <v>67</v>
          </cell>
          <cell r="B68">
            <v>1</v>
          </cell>
        </row>
        <row r="69">
          <cell r="A69">
            <v>68</v>
          </cell>
          <cell r="B69">
            <v>1</v>
          </cell>
        </row>
        <row r="70">
          <cell r="A70">
            <v>69</v>
          </cell>
          <cell r="B70">
            <v>1</v>
          </cell>
        </row>
        <row r="71">
          <cell r="A71">
            <v>70</v>
          </cell>
          <cell r="B71">
            <v>1</v>
          </cell>
        </row>
        <row r="72">
          <cell r="A72">
            <v>71</v>
          </cell>
          <cell r="B72">
            <v>1</v>
          </cell>
        </row>
        <row r="73">
          <cell r="A73">
            <v>72</v>
          </cell>
          <cell r="B73">
            <v>1</v>
          </cell>
        </row>
        <row r="74">
          <cell r="A74">
            <v>73</v>
          </cell>
          <cell r="B74">
            <v>1</v>
          </cell>
        </row>
        <row r="75">
          <cell r="A75">
            <v>74</v>
          </cell>
          <cell r="B75">
            <v>1</v>
          </cell>
        </row>
        <row r="76">
          <cell r="A76">
            <v>75</v>
          </cell>
          <cell r="B76">
            <v>1</v>
          </cell>
        </row>
        <row r="77">
          <cell r="A77">
            <v>76</v>
          </cell>
          <cell r="B77">
            <v>1</v>
          </cell>
        </row>
        <row r="78">
          <cell r="A78">
            <v>77</v>
          </cell>
          <cell r="B78">
            <v>1</v>
          </cell>
        </row>
        <row r="79">
          <cell r="A79">
            <v>78</v>
          </cell>
          <cell r="B79">
            <v>1</v>
          </cell>
        </row>
        <row r="80">
          <cell r="A80">
            <v>79</v>
          </cell>
          <cell r="B80">
            <v>1</v>
          </cell>
        </row>
        <row r="81">
          <cell r="A81">
            <v>80</v>
          </cell>
          <cell r="B81">
            <v>1</v>
          </cell>
        </row>
        <row r="82">
          <cell r="A82">
            <v>81</v>
          </cell>
          <cell r="B82">
            <v>1</v>
          </cell>
        </row>
        <row r="83">
          <cell r="A83">
            <v>82</v>
          </cell>
          <cell r="B83">
            <v>1</v>
          </cell>
        </row>
        <row r="84">
          <cell r="A84">
            <v>83</v>
          </cell>
          <cell r="B84">
            <v>1</v>
          </cell>
        </row>
        <row r="85">
          <cell r="A85">
            <v>84</v>
          </cell>
          <cell r="B85">
            <v>1</v>
          </cell>
        </row>
        <row r="86">
          <cell r="A86">
            <v>85</v>
          </cell>
          <cell r="B86">
            <v>1</v>
          </cell>
        </row>
        <row r="87">
          <cell r="A87">
            <v>86</v>
          </cell>
          <cell r="B87">
            <v>1</v>
          </cell>
        </row>
        <row r="88">
          <cell r="A88">
            <v>87</v>
          </cell>
          <cell r="B88">
            <v>1</v>
          </cell>
        </row>
        <row r="89">
          <cell r="A89">
            <v>88</v>
          </cell>
          <cell r="B89">
            <v>1</v>
          </cell>
        </row>
        <row r="90">
          <cell r="A90">
            <v>89</v>
          </cell>
          <cell r="B90">
            <v>1</v>
          </cell>
        </row>
        <row r="91">
          <cell r="A91">
            <v>90</v>
          </cell>
          <cell r="B91">
            <v>1</v>
          </cell>
        </row>
        <row r="92">
          <cell r="A92">
            <v>91</v>
          </cell>
          <cell r="B92">
            <v>1</v>
          </cell>
        </row>
        <row r="93">
          <cell r="A93">
            <v>92</v>
          </cell>
          <cell r="B93">
            <v>1</v>
          </cell>
        </row>
        <row r="94">
          <cell r="A94">
            <v>93</v>
          </cell>
          <cell r="B94">
            <v>1</v>
          </cell>
        </row>
        <row r="95">
          <cell r="A95">
            <v>94</v>
          </cell>
          <cell r="B95">
            <v>1</v>
          </cell>
        </row>
        <row r="96">
          <cell r="A96">
            <v>95</v>
          </cell>
          <cell r="B96">
            <v>1</v>
          </cell>
        </row>
        <row r="97">
          <cell r="A97">
            <v>96</v>
          </cell>
          <cell r="B97">
            <v>1</v>
          </cell>
        </row>
        <row r="98">
          <cell r="A98">
            <v>97</v>
          </cell>
          <cell r="B98">
            <v>1</v>
          </cell>
        </row>
        <row r="99">
          <cell r="A99">
            <v>98</v>
          </cell>
          <cell r="B99">
            <v>1</v>
          </cell>
        </row>
        <row r="100">
          <cell r="A100">
            <v>99</v>
          </cell>
          <cell r="B100">
            <v>1</v>
          </cell>
        </row>
        <row r="101">
          <cell r="A101">
            <v>100</v>
          </cell>
          <cell r="B101">
            <v>1</v>
          </cell>
        </row>
        <row r="102">
          <cell r="A102">
            <v>101</v>
          </cell>
          <cell r="B102">
            <v>1</v>
          </cell>
        </row>
        <row r="103">
          <cell r="A103">
            <v>102</v>
          </cell>
          <cell r="B103">
            <v>1</v>
          </cell>
        </row>
        <row r="104">
          <cell r="A104">
            <v>103</v>
          </cell>
          <cell r="B104">
            <v>1</v>
          </cell>
        </row>
        <row r="105">
          <cell r="A105">
            <v>104</v>
          </cell>
          <cell r="B105">
            <v>1</v>
          </cell>
        </row>
        <row r="106">
          <cell r="A106">
            <v>105</v>
          </cell>
          <cell r="B106">
            <v>1</v>
          </cell>
        </row>
        <row r="107">
          <cell r="A107">
            <v>106</v>
          </cell>
          <cell r="B107">
            <v>1</v>
          </cell>
        </row>
        <row r="108">
          <cell r="A108">
            <v>107</v>
          </cell>
          <cell r="B108">
            <v>1</v>
          </cell>
        </row>
        <row r="109">
          <cell r="A109">
            <v>108</v>
          </cell>
          <cell r="B109">
            <v>1</v>
          </cell>
        </row>
        <row r="110">
          <cell r="A110">
            <v>109</v>
          </cell>
          <cell r="B110">
            <v>1</v>
          </cell>
        </row>
        <row r="111">
          <cell r="A111">
            <v>110</v>
          </cell>
          <cell r="B111">
            <v>1</v>
          </cell>
        </row>
        <row r="112">
          <cell r="A112">
            <v>111</v>
          </cell>
          <cell r="B112">
            <v>1</v>
          </cell>
        </row>
        <row r="113">
          <cell r="A113">
            <v>112</v>
          </cell>
          <cell r="B113">
            <v>1</v>
          </cell>
        </row>
        <row r="114">
          <cell r="A114">
            <v>113</v>
          </cell>
          <cell r="B114">
            <v>1</v>
          </cell>
        </row>
        <row r="115">
          <cell r="A115">
            <v>114</v>
          </cell>
          <cell r="B115">
            <v>1</v>
          </cell>
        </row>
        <row r="116">
          <cell r="A116">
            <v>115</v>
          </cell>
          <cell r="B116">
            <v>1</v>
          </cell>
        </row>
        <row r="117">
          <cell r="A117">
            <v>116</v>
          </cell>
          <cell r="B117">
            <v>1</v>
          </cell>
        </row>
        <row r="118">
          <cell r="A118">
            <v>117</v>
          </cell>
          <cell r="B118">
            <v>1</v>
          </cell>
        </row>
        <row r="119">
          <cell r="A119">
            <v>118</v>
          </cell>
          <cell r="B119">
            <v>1</v>
          </cell>
        </row>
        <row r="120">
          <cell r="A120">
            <v>119</v>
          </cell>
          <cell r="B120">
            <v>1</v>
          </cell>
        </row>
        <row r="121">
          <cell r="A121">
            <v>120</v>
          </cell>
          <cell r="B121">
            <v>1</v>
          </cell>
        </row>
        <row r="122">
          <cell r="A122">
            <v>121</v>
          </cell>
          <cell r="B122">
            <v>1</v>
          </cell>
        </row>
        <row r="123">
          <cell r="A123">
            <v>122</v>
          </cell>
          <cell r="B123">
            <v>1</v>
          </cell>
        </row>
        <row r="124">
          <cell r="A124">
            <v>123</v>
          </cell>
          <cell r="B124">
            <v>1</v>
          </cell>
        </row>
        <row r="125">
          <cell r="A125">
            <v>124</v>
          </cell>
          <cell r="B125">
            <v>1</v>
          </cell>
        </row>
        <row r="126">
          <cell r="A126">
            <v>125</v>
          </cell>
          <cell r="B126">
            <v>1</v>
          </cell>
        </row>
        <row r="127">
          <cell r="A127">
            <v>126</v>
          </cell>
          <cell r="B127">
            <v>1</v>
          </cell>
        </row>
        <row r="128">
          <cell r="A128">
            <v>127</v>
          </cell>
          <cell r="B128">
            <v>1</v>
          </cell>
        </row>
        <row r="129">
          <cell r="A129">
            <v>128</v>
          </cell>
          <cell r="B129">
            <v>1</v>
          </cell>
        </row>
        <row r="130">
          <cell r="A130">
            <v>129</v>
          </cell>
          <cell r="B130">
            <v>1</v>
          </cell>
        </row>
        <row r="131">
          <cell r="A131">
            <v>130</v>
          </cell>
          <cell r="B131">
            <v>1</v>
          </cell>
        </row>
        <row r="132">
          <cell r="A132">
            <v>131</v>
          </cell>
          <cell r="B132">
            <v>1</v>
          </cell>
        </row>
        <row r="133">
          <cell r="A133">
            <v>132</v>
          </cell>
          <cell r="B133">
            <v>1</v>
          </cell>
        </row>
        <row r="134">
          <cell r="A134">
            <v>133</v>
          </cell>
          <cell r="B134">
            <v>1</v>
          </cell>
        </row>
        <row r="135">
          <cell r="A135">
            <v>134</v>
          </cell>
          <cell r="B135">
            <v>1</v>
          </cell>
        </row>
        <row r="136">
          <cell r="A136">
            <v>135</v>
          </cell>
          <cell r="B136">
            <v>1</v>
          </cell>
        </row>
        <row r="137">
          <cell r="A137">
            <v>136</v>
          </cell>
          <cell r="B137">
            <v>1</v>
          </cell>
        </row>
        <row r="138">
          <cell r="A138">
            <v>137</v>
          </cell>
          <cell r="B138">
            <v>1</v>
          </cell>
        </row>
        <row r="139">
          <cell r="A139">
            <v>138</v>
          </cell>
          <cell r="B139">
            <v>1</v>
          </cell>
        </row>
        <row r="140">
          <cell r="A140">
            <v>139</v>
          </cell>
          <cell r="B140">
            <v>1</v>
          </cell>
        </row>
        <row r="141">
          <cell r="A141">
            <v>140</v>
          </cell>
          <cell r="B141">
            <v>1</v>
          </cell>
        </row>
        <row r="142">
          <cell r="A142">
            <v>141</v>
          </cell>
          <cell r="B142">
            <v>1</v>
          </cell>
        </row>
        <row r="143">
          <cell r="A143">
            <v>142</v>
          </cell>
          <cell r="B143">
            <v>1</v>
          </cell>
        </row>
        <row r="144">
          <cell r="A144">
            <v>143</v>
          </cell>
          <cell r="B144">
            <v>1</v>
          </cell>
        </row>
        <row r="145">
          <cell r="A145">
            <v>144</v>
          </cell>
          <cell r="B145">
            <v>1</v>
          </cell>
        </row>
        <row r="146">
          <cell r="A146">
            <v>145</v>
          </cell>
          <cell r="B146">
            <v>1</v>
          </cell>
        </row>
        <row r="147">
          <cell r="A147">
            <v>146</v>
          </cell>
          <cell r="B147">
            <v>1</v>
          </cell>
        </row>
        <row r="148">
          <cell r="A148">
            <v>147</v>
          </cell>
          <cell r="B148">
            <v>1</v>
          </cell>
        </row>
        <row r="149">
          <cell r="A149">
            <v>148</v>
          </cell>
          <cell r="B149">
            <v>1</v>
          </cell>
        </row>
        <row r="150">
          <cell r="A150">
            <v>149</v>
          </cell>
          <cell r="B150">
            <v>1</v>
          </cell>
        </row>
        <row r="151">
          <cell r="A151">
            <v>150</v>
          </cell>
          <cell r="B151">
            <v>1</v>
          </cell>
        </row>
        <row r="152">
          <cell r="A152">
            <v>151</v>
          </cell>
          <cell r="B152">
            <v>1</v>
          </cell>
        </row>
        <row r="153">
          <cell r="A153">
            <v>152</v>
          </cell>
          <cell r="B153">
            <v>1</v>
          </cell>
        </row>
        <row r="154">
          <cell r="A154">
            <v>153</v>
          </cell>
          <cell r="B154">
            <v>1</v>
          </cell>
        </row>
        <row r="155">
          <cell r="A155">
            <v>154</v>
          </cell>
          <cell r="B155">
            <v>1</v>
          </cell>
        </row>
        <row r="156">
          <cell r="A156">
            <v>155</v>
          </cell>
          <cell r="B156">
            <v>1</v>
          </cell>
        </row>
        <row r="157">
          <cell r="A157">
            <v>156</v>
          </cell>
          <cell r="B157">
            <v>1</v>
          </cell>
        </row>
        <row r="158">
          <cell r="A158">
            <v>157</v>
          </cell>
          <cell r="B158">
            <v>1</v>
          </cell>
        </row>
        <row r="159">
          <cell r="A159">
            <v>158</v>
          </cell>
          <cell r="B159">
            <v>1</v>
          </cell>
        </row>
        <row r="160">
          <cell r="A160">
            <v>159</v>
          </cell>
          <cell r="B160">
            <v>1</v>
          </cell>
        </row>
        <row r="161">
          <cell r="A161">
            <v>160</v>
          </cell>
          <cell r="B161">
            <v>1</v>
          </cell>
        </row>
        <row r="162">
          <cell r="A162">
            <v>161</v>
          </cell>
          <cell r="B162">
            <v>1</v>
          </cell>
        </row>
        <row r="163">
          <cell r="A163">
            <v>162</v>
          </cell>
          <cell r="B163">
            <v>1</v>
          </cell>
        </row>
        <row r="164">
          <cell r="A164">
            <v>163</v>
          </cell>
          <cell r="B164">
            <v>1</v>
          </cell>
        </row>
        <row r="165">
          <cell r="A165">
            <v>164</v>
          </cell>
          <cell r="B165">
            <v>1</v>
          </cell>
        </row>
        <row r="166">
          <cell r="A166">
            <v>165</v>
          </cell>
          <cell r="B166">
            <v>1</v>
          </cell>
        </row>
        <row r="167">
          <cell r="A167">
            <v>166</v>
          </cell>
          <cell r="B167">
            <v>1</v>
          </cell>
        </row>
        <row r="168">
          <cell r="A168">
            <v>167</v>
          </cell>
          <cell r="B168">
            <v>1</v>
          </cell>
        </row>
        <row r="169">
          <cell r="A169">
            <v>168</v>
          </cell>
          <cell r="B169">
            <v>1</v>
          </cell>
        </row>
        <row r="170">
          <cell r="A170">
            <v>169</v>
          </cell>
          <cell r="B170">
            <v>1</v>
          </cell>
        </row>
        <row r="171">
          <cell r="A171">
            <v>170</v>
          </cell>
          <cell r="B171">
            <v>1</v>
          </cell>
        </row>
        <row r="172">
          <cell r="A172">
            <v>171</v>
          </cell>
          <cell r="B172">
            <v>1</v>
          </cell>
        </row>
        <row r="173">
          <cell r="A173">
            <v>172</v>
          </cell>
          <cell r="B173">
            <v>1</v>
          </cell>
        </row>
        <row r="174">
          <cell r="A174">
            <v>173</v>
          </cell>
          <cell r="B174">
            <v>1</v>
          </cell>
        </row>
        <row r="175">
          <cell r="A175">
            <v>174</v>
          </cell>
          <cell r="B175">
            <v>1</v>
          </cell>
        </row>
        <row r="176">
          <cell r="A176">
            <v>175</v>
          </cell>
          <cell r="B176">
            <v>1</v>
          </cell>
        </row>
        <row r="177">
          <cell r="A177">
            <v>176</v>
          </cell>
          <cell r="B177">
            <v>1</v>
          </cell>
        </row>
        <row r="178">
          <cell r="A178">
            <v>177</v>
          </cell>
          <cell r="B178">
            <v>1</v>
          </cell>
        </row>
        <row r="179">
          <cell r="A179">
            <v>178</v>
          </cell>
          <cell r="B179">
            <v>1</v>
          </cell>
        </row>
        <row r="180">
          <cell r="A180">
            <v>179</v>
          </cell>
          <cell r="B180">
            <v>1</v>
          </cell>
        </row>
        <row r="181">
          <cell r="A181">
            <v>180</v>
          </cell>
          <cell r="B181">
            <v>1</v>
          </cell>
        </row>
        <row r="182">
          <cell r="A182">
            <v>181</v>
          </cell>
          <cell r="B182">
            <v>1</v>
          </cell>
        </row>
        <row r="183">
          <cell r="A183">
            <v>182</v>
          </cell>
          <cell r="B183">
            <v>1</v>
          </cell>
        </row>
        <row r="184">
          <cell r="A184">
            <v>183</v>
          </cell>
          <cell r="B184">
            <v>1</v>
          </cell>
        </row>
        <row r="185">
          <cell r="A185">
            <v>184</v>
          </cell>
          <cell r="B185">
            <v>1</v>
          </cell>
        </row>
        <row r="186">
          <cell r="A186">
            <v>185</v>
          </cell>
          <cell r="B186">
            <v>1</v>
          </cell>
        </row>
        <row r="187">
          <cell r="A187">
            <v>186</v>
          </cell>
          <cell r="B187">
            <v>1</v>
          </cell>
        </row>
        <row r="188">
          <cell r="A188">
            <v>187</v>
          </cell>
          <cell r="B188">
            <v>1</v>
          </cell>
        </row>
        <row r="189">
          <cell r="A189">
            <v>188</v>
          </cell>
          <cell r="B189">
            <v>1</v>
          </cell>
        </row>
        <row r="190">
          <cell r="A190">
            <v>189</v>
          </cell>
          <cell r="B190">
            <v>1</v>
          </cell>
        </row>
        <row r="191">
          <cell r="A191">
            <v>190</v>
          </cell>
          <cell r="B191">
            <v>1</v>
          </cell>
        </row>
        <row r="192">
          <cell r="A192">
            <v>191</v>
          </cell>
          <cell r="B192">
            <v>1</v>
          </cell>
        </row>
        <row r="193">
          <cell r="A193">
            <v>192</v>
          </cell>
          <cell r="B193">
            <v>1</v>
          </cell>
        </row>
        <row r="194">
          <cell r="A194">
            <v>193</v>
          </cell>
          <cell r="B194">
            <v>1</v>
          </cell>
        </row>
        <row r="195">
          <cell r="A195">
            <v>194</v>
          </cell>
          <cell r="B195">
            <v>1</v>
          </cell>
        </row>
        <row r="196">
          <cell r="A196">
            <v>195</v>
          </cell>
          <cell r="B196">
            <v>1</v>
          </cell>
        </row>
        <row r="197">
          <cell r="A197">
            <v>196</v>
          </cell>
          <cell r="B197">
            <v>1</v>
          </cell>
        </row>
        <row r="198">
          <cell r="A198">
            <v>197</v>
          </cell>
          <cell r="B198">
            <v>1</v>
          </cell>
        </row>
        <row r="199">
          <cell r="A199">
            <v>198</v>
          </cell>
          <cell r="B199">
            <v>1</v>
          </cell>
        </row>
        <row r="200">
          <cell r="A200">
            <v>199</v>
          </cell>
          <cell r="B200">
            <v>1</v>
          </cell>
        </row>
        <row r="201">
          <cell r="A201">
            <v>200</v>
          </cell>
          <cell r="B201">
            <v>1</v>
          </cell>
        </row>
        <row r="202">
          <cell r="A202">
            <v>201</v>
          </cell>
          <cell r="B202">
            <v>1</v>
          </cell>
        </row>
        <row r="203">
          <cell r="A203">
            <v>202</v>
          </cell>
          <cell r="B203">
            <v>1</v>
          </cell>
        </row>
        <row r="204">
          <cell r="A204">
            <v>203</v>
          </cell>
          <cell r="B204">
            <v>1</v>
          </cell>
        </row>
        <row r="205">
          <cell r="A205">
            <v>204</v>
          </cell>
          <cell r="B205">
            <v>1</v>
          </cell>
        </row>
        <row r="206">
          <cell r="A206">
            <v>205</v>
          </cell>
          <cell r="B206">
            <v>1</v>
          </cell>
        </row>
        <row r="207">
          <cell r="A207">
            <v>206</v>
          </cell>
          <cell r="B207">
            <v>1</v>
          </cell>
        </row>
        <row r="208">
          <cell r="A208">
            <v>207</v>
          </cell>
          <cell r="B208">
            <v>1</v>
          </cell>
        </row>
        <row r="209">
          <cell r="A209">
            <v>208</v>
          </cell>
          <cell r="B209">
            <v>1</v>
          </cell>
        </row>
        <row r="210">
          <cell r="A210">
            <v>209</v>
          </cell>
          <cell r="B210">
            <v>1</v>
          </cell>
        </row>
        <row r="211">
          <cell r="A211">
            <v>210</v>
          </cell>
          <cell r="B211">
            <v>1</v>
          </cell>
        </row>
        <row r="212">
          <cell r="A212">
            <v>211</v>
          </cell>
          <cell r="B212">
            <v>1</v>
          </cell>
        </row>
        <row r="213">
          <cell r="A213">
            <v>212</v>
          </cell>
          <cell r="B213">
            <v>1</v>
          </cell>
        </row>
        <row r="214">
          <cell r="A214">
            <v>213</v>
          </cell>
          <cell r="B214">
            <v>1</v>
          </cell>
        </row>
        <row r="215">
          <cell r="A215">
            <v>214</v>
          </cell>
          <cell r="B215">
            <v>1</v>
          </cell>
        </row>
        <row r="216">
          <cell r="A216">
            <v>215</v>
          </cell>
          <cell r="B216">
            <v>1</v>
          </cell>
        </row>
        <row r="217">
          <cell r="A217">
            <v>216</v>
          </cell>
          <cell r="B217">
            <v>1</v>
          </cell>
        </row>
        <row r="218">
          <cell r="A218">
            <v>217</v>
          </cell>
          <cell r="B218">
            <v>1</v>
          </cell>
        </row>
        <row r="219">
          <cell r="A219">
            <v>218</v>
          </cell>
          <cell r="B219">
            <v>1</v>
          </cell>
        </row>
        <row r="220">
          <cell r="A220">
            <v>219</v>
          </cell>
          <cell r="B220">
            <v>1</v>
          </cell>
        </row>
        <row r="221">
          <cell r="A221">
            <v>220</v>
          </cell>
          <cell r="B221">
            <v>1</v>
          </cell>
        </row>
        <row r="222">
          <cell r="A222">
            <v>221</v>
          </cell>
          <cell r="B222">
            <v>1</v>
          </cell>
        </row>
        <row r="223">
          <cell r="A223">
            <v>222</v>
          </cell>
          <cell r="B223">
            <v>1</v>
          </cell>
        </row>
        <row r="224">
          <cell r="A224">
            <v>223</v>
          </cell>
          <cell r="B224">
            <v>1</v>
          </cell>
        </row>
        <row r="225">
          <cell r="A225">
            <v>224</v>
          </cell>
          <cell r="B225">
            <v>1</v>
          </cell>
        </row>
        <row r="226">
          <cell r="A226">
            <v>225</v>
          </cell>
          <cell r="B226">
            <v>1</v>
          </cell>
        </row>
        <row r="227">
          <cell r="A227">
            <v>226</v>
          </cell>
          <cell r="B227">
            <v>1</v>
          </cell>
        </row>
        <row r="228">
          <cell r="A228">
            <v>227</v>
          </cell>
          <cell r="B228">
            <v>1</v>
          </cell>
        </row>
        <row r="229">
          <cell r="A229">
            <v>228</v>
          </cell>
          <cell r="B229">
            <v>1</v>
          </cell>
        </row>
        <row r="230">
          <cell r="A230">
            <v>229</v>
          </cell>
          <cell r="B230">
            <v>1</v>
          </cell>
        </row>
        <row r="231">
          <cell r="A231">
            <v>230</v>
          </cell>
          <cell r="B231">
            <v>1</v>
          </cell>
        </row>
        <row r="232">
          <cell r="A232">
            <v>231</v>
          </cell>
          <cell r="B232">
            <v>1</v>
          </cell>
        </row>
        <row r="233">
          <cell r="A233">
            <v>232</v>
          </cell>
          <cell r="B233">
            <v>1</v>
          </cell>
        </row>
        <row r="234">
          <cell r="A234">
            <v>233</v>
          </cell>
          <cell r="B234">
            <v>1</v>
          </cell>
        </row>
        <row r="235">
          <cell r="A235">
            <v>234</v>
          </cell>
          <cell r="B235">
            <v>1</v>
          </cell>
        </row>
        <row r="236">
          <cell r="A236">
            <v>235</v>
          </cell>
          <cell r="B236">
            <v>1</v>
          </cell>
        </row>
        <row r="237">
          <cell r="A237">
            <v>236</v>
          </cell>
          <cell r="B237">
            <v>1</v>
          </cell>
        </row>
        <row r="238">
          <cell r="A238">
            <v>237</v>
          </cell>
          <cell r="B238">
            <v>1</v>
          </cell>
        </row>
        <row r="239">
          <cell r="A239">
            <v>238</v>
          </cell>
          <cell r="B239">
            <v>1</v>
          </cell>
        </row>
        <row r="240">
          <cell r="A240">
            <v>239</v>
          </cell>
          <cell r="B240">
            <v>1</v>
          </cell>
        </row>
        <row r="241">
          <cell r="A241">
            <v>240</v>
          </cell>
          <cell r="B241">
            <v>1</v>
          </cell>
        </row>
        <row r="242">
          <cell r="A242">
            <v>241</v>
          </cell>
          <cell r="B242">
            <v>1</v>
          </cell>
        </row>
        <row r="243">
          <cell r="A243">
            <v>242</v>
          </cell>
          <cell r="B243">
            <v>1</v>
          </cell>
        </row>
        <row r="244">
          <cell r="A244">
            <v>243</v>
          </cell>
          <cell r="B244">
            <v>1</v>
          </cell>
        </row>
        <row r="245">
          <cell r="A245">
            <v>244</v>
          </cell>
          <cell r="B245">
            <v>1</v>
          </cell>
        </row>
        <row r="246">
          <cell r="A246">
            <v>245</v>
          </cell>
          <cell r="B246">
            <v>1</v>
          </cell>
        </row>
        <row r="247">
          <cell r="A247">
            <v>246</v>
          </cell>
          <cell r="B247">
            <v>1</v>
          </cell>
        </row>
        <row r="248">
          <cell r="A248">
            <v>247</v>
          </cell>
          <cell r="B248">
            <v>1</v>
          </cell>
        </row>
        <row r="249">
          <cell r="A249">
            <v>248</v>
          </cell>
          <cell r="B249">
            <v>1</v>
          </cell>
        </row>
        <row r="250">
          <cell r="A250">
            <v>249</v>
          </cell>
          <cell r="B250">
            <v>1</v>
          </cell>
        </row>
        <row r="251">
          <cell r="A251">
            <v>250</v>
          </cell>
          <cell r="B251">
            <v>1</v>
          </cell>
        </row>
      </sheetData>
      <sheetData sheetId="1">
        <row r="1">
          <cell r="A1" t="str">
            <v>КОМИТЕТ ПО ФИЗИЧЕСКОЙ КУЛЬТУРЕ, СПОРТУ И МОЛОДЁЖНОЙ ПОЛИТИКЕ ГОРОДА ПЕНЗЫ
ФЕДЕРАЦИЯ СПОРТИВНОГО ТУРИЗМА ПЕНЗЕНСКОЙ ОБЛАСТИ
ЦЕНТР ДЕТСКОГО ЮНОШЕСКОГО ТУРИЗМА И ЭКСКУРСИЙ ГОРОДА ПЕНЗЫ</v>
          </cell>
        </row>
        <row r="2">
          <cell r="A2" t="str">
            <v>ПЕРВЕНСТВО ГОРОДА ПО СПОРТИВНОМУ ТУРИЗМУ
(ДИСЦИПЛНА ДИСТАНЦИИ-ПЕШЕХОДНЫЕ)
НОМЕР-КОД ВИДА СПОРТА 0840005411Я</v>
          </cell>
        </row>
        <row r="3">
          <cell r="A3" t="str">
            <v>15-17 апреля 2011 года</v>
          </cell>
          <cell r="K3" t="str">
            <v>г. Пенза, Ахунский лесной массив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1</v>
          </cell>
        </row>
        <row r="33">
          <cell r="C33">
            <v>2</v>
          </cell>
        </row>
        <row r="34">
          <cell r="C34">
            <v>1</v>
          </cell>
        </row>
        <row r="35">
          <cell r="C35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63"/>
  <sheetViews>
    <sheetView zoomScalePageLayoutView="0" workbookViewId="0" topLeftCell="E4">
      <selection activeCell="Z18" sqref="Z18"/>
    </sheetView>
  </sheetViews>
  <sheetFormatPr defaultColWidth="9.140625" defaultRowHeight="12.75" outlineLevelRow="1" outlineLevelCol="1"/>
  <cols>
    <col min="1" max="1" width="4.28125" style="2" customWidth="1"/>
    <col min="2" max="2" width="4.28125" style="2" hidden="1" customWidth="1" outlineLevel="1"/>
    <col min="3" max="3" width="3.7109375" style="2" hidden="1" customWidth="1" collapsed="1"/>
    <col min="4" max="4" width="4.421875" style="2" hidden="1" customWidth="1"/>
    <col min="5" max="5" width="36.7109375" style="2" customWidth="1"/>
    <col min="6" max="6" width="24.140625" style="2" hidden="1" customWidth="1" outlineLevel="1"/>
    <col min="7" max="7" width="25.00390625" style="4" hidden="1" customWidth="1"/>
    <col min="8" max="8" width="18.00390625" style="4" hidden="1" customWidth="1" outlineLevel="1"/>
    <col min="9" max="9" width="6.421875" style="4" customWidth="1" collapsed="1"/>
    <col min="10" max="10" width="25.00390625" style="5" customWidth="1"/>
    <col min="11" max="11" width="5.140625" style="5" hidden="1" customWidth="1"/>
    <col min="12" max="12" width="5.7109375" style="5" hidden="1" customWidth="1"/>
    <col min="13" max="13" width="5.8515625" style="5" hidden="1" customWidth="1" outlineLevel="1"/>
    <col min="14" max="14" width="3.421875" style="6" hidden="1" customWidth="1" outlineLevel="1"/>
    <col min="15" max="15" width="9.140625" style="6" hidden="1" customWidth="1"/>
    <col min="16" max="16" width="9.00390625" style="2" hidden="1" customWidth="1"/>
    <col min="17" max="17" width="5.57421875" style="117" hidden="1" customWidth="1" outlineLevel="1"/>
    <col min="18" max="18" width="5.140625" style="2" bestFit="1" customWidth="1" collapsed="1"/>
    <col min="19" max="19" width="7.00390625" style="117" hidden="1" customWidth="1" outlineLevel="1"/>
    <col min="20" max="20" width="4.57421875" style="2" customWidth="1" collapsed="1"/>
    <col min="21" max="21" width="5.57421875" style="117" hidden="1" customWidth="1" outlineLevel="1"/>
    <col min="22" max="22" width="5.140625" style="2" bestFit="1" customWidth="1" collapsed="1"/>
    <col min="23" max="23" width="7.00390625" style="117" hidden="1" customWidth="1" outlineLevel="1"/>
    <col min="24" max="24" width="5.140625" style="2" customWidth="1" collapsed="1"/>
    <col min="25" max="25" width="5.57421875" style="117" hidden="1" customWidth="1" outlineLevel="1"/>
    <col min="26" max="26" width="5.140625" style="2" customWidth="1" collapsed="1"/>
    <col min="27" max="27" width="5.57421875" style="117" hidden="1" customWidth="1" outlineLevel="1"/>
    <col min="28" max="28" width="5.00390625" style="2" hidden="1" customWidth="1" collapsed="1"/>
    <col min="29" max="29" width="5.57421875" style="117" hidden="1" customWidth="1" outlineLevel="1"/>
    <col min="30" max="30" width="5.140625" style="2" hidden="1" customWidth="1" collapsed="1"/>
    <col min="31" max="31" width="8.28125" style="2" hidden="1" customWidth="1" outlineLevel="1"/>
    <col min="32" max="33" width="6.57421875" style="2" hidden="1" customWidth="1" outlineLevel="1"/>
    <col min="34" max="34" width="11.00390625" style="218" customWidth="1" collapsed="1"/>
    <col min="35" max="35" width="11.8515625" style="292" customWidth="1"/>
    <col min="36" max="37" width="3.00390625" style="2" hidden="1" customWidth="1"/>
    <col min="38" max="38" width="4.8515625" style="220" customWidth="1"/>
    <col min="39" max="39" width="6.7109375" style="220" customWidth="1" outlineLevel="1"/>
    <col min="40" max="40" width="10.7109375" style="96" hidden="1" customWidth="1" outlineLevel="1"/>
    <col min="41" max="41" width="3.140625" style="2" hidden="1" customWidth="1" outlineLevel="1"/>
    <col min="42" max="42" width="7.421875" style="2" customWidth="1" collapsed="1"/>
    <col min="43" max="45" width="9.140625" style="2" hidden="1" customWidth="1" outlineLevel="1"/>
    <col min="46" max="46" width="9.140625" style="2" customWidth="1" collapsed="1"/>
    <col min="47" max="16384" width="9.140625" style="2" customWidth="1"/>
  </cols>
  <sheetData>
    <row r="1" spans="1:44" ht="54" customHeight="1">
      <c r="A1" s="470" t="str">
        <f>'[4]tmp'!A1</f>
        <v>КОМИТЕТ ПО ФИЗИЧЕСКОЙ КУЛЬТУРЕ, СПОРТУ И МОЛОДЁЖНОЙ ПОЛИТИКЕ ГОРОДА ПЕНЗЫ
ФЕДЕРАЦИЯ СПОРТИВНОГО ТУРИЗМА ПЕНЗЕНСКОЙ ОБЛАСТИ
ЦЕНТР ДЕТСКОГО ЮНОШЕСКОГО ТУРИЗМА И ЭКСКУРСИЙ ГОРОДА ПЕНЗЫ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470"/>
      <c r="AN1" s="470"/>
      <c r="AO1" s="470"/>
      <c r="AP1" s="470"/>
      <c r="AQ1" s="1"/>
      <c r="AR1" s="1"/>
    </row>
    <row r="2" spans="1:44" ht="54" customHeight="1" thickBot="1">
      <c r="A2" s="471" t="str">
        <f>'[4]tmp'!A2</f>
        <v>ПЕРВЕНСТВО ГОРОДА ПО СПОРТИВНОМУ ТУРИЗМУ
(ДИСЦИПЛНА ДИСТАНЦИИ-ПЕШЕХОДНЫЕ)
НОМЕР-КОД ВИДА СПОРТА 0840005411Я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1"/>
      <c r="AL2" s="471"/>
      <c r="AM2" s="471"/>
      <c r="AN2" s="471"/>
      <c r="AO2" s="471"/>
      <c r="AP2" s="471"/>
      <c r="AQ2" s="1"/>
      <c r="AR2" s="1"/>
    </row>
    <row r="3" spans="1:44" ht="13.5" thickTop="1">
      <c r="A3" s="3" t="str">
        <f>ShapkaData</f>
        <v>15-17 апреля 2011 года</v>
      </c>
      <c r="B3" s="3"/>
      <c r="C3" s="3"/>
      <c r="D3" s="3"/>
      <c r="E3" s="3"/>
      <c r="F3" s="3"/>
      <c r="G3" s="2"/>
      <c r="H3" s="2"/>
      <c r="I3" s="2"/>
      <c r="J3" s="4"/>
      <c r="K3" s="4"/>
      <c r="L3" s="4"/>
      <c r="M3" s="4"/>
      <c r="N3" s="5"/>
      <c r="O3" s="5"/>
      <c r="P3" s="6"/>
      <c r="R3" s="7"/>
      <c r="V3" s="7"/>
      <c r="AI3" s="219"/>
      <c r="AK3" s="96"/>
      <c r="AM3" s="221"/>
      <c r="AN3" s="9"/>
      <c r="AO3" s="10"/>
      <c r="AP3" s="9" t="str">
        <f>ShapkaWhere</f>
        <v>г. Пенза, Ахунский лесной массив</v>
      </c>
      <c r="AQ3" s="11"/>
      <c r="AR3" s="12"/>
    </row>
    <row r="4" spans="1:44" ht="61.5" customHeight="1" thickBot="1">
      <c r="A4" s="472" t="s">
        <v>127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472"/>
      <c r="Y4" s="472"/>
      <c r="Z4" s="472"/>
      <c r="AA4" s="472"/>
      <c r="AB4" s="472"/>
      <c r="AC4" s="472"/>
      <c r="AD4" s="472"/>
      <c r="AE4" s="472"/>
      <c r="AF4" s="472"/>
      <c r="AG4" s="472"/>
      <c r="AH4" s="472"/>
      <c r="AI4" s="472"/>
      <c r="AJ4" s="472"/>
      <c r="AK4" s="472"/>
      <c r="AL4" s="472"/>
      <c r="AM4" s="472"/>
      <c r="AN4" s="472"/>
      <c r="AO4" s="472"/>
      <c r="AP4" s="472"/>
      <c r="AQ4" s="13"/>
      <c r="AR4" s="13"/>
    </row>
    <row r="5" spans="1:45" ht="17.25" customHeight="1" thickBot="1">
      <c r="A5" s="473" t="s">
        <v>5</v>
      </c>
      <c r="B5" s="475" t="s">
        <v>85</v>
      </c>
      <c r="C5" s="477" t="s">
        <v>86</v>
      </c>
      <c r="D5" s="479" t="s">
        <v>8</v>
      </c>
      <c r="E5" s="481" t="s">
        <v>9</v>
      </c>
      <c r="F5" s="122"/>
      <c r="G5" s="483" t="s">
        <v>11</v>
      </c>
      <c r="H5" s="485" t="s">
        <v>12</v>
      </c>
      <c r="I5" s="458" t="s">
        <v>87</v>
      </c>
      <c r="J5" s="460" t="s">
        <v>88</v>
      </c>
      <c r="K5" s="458" t="s">
        <v>89</v>
      </c>
      <c r="L5" s="462" t="s">
        <v>90</v>
      </c>
      <c r="M5" s="456" t="s">
        <v>91</v>
      </c>
      <c r="N5" s="456" t="s">
        <v>92</v>
      </c>
      <c r="O5" s="463" t="s">
        <v>93</v>
      </c>
      <c r="P5" s="465" t="s">
        <v>94</v>
      </c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6"/>
      <c r="AJ5" s="466"/>
      <c r="AK5" s="466"/>
      <c r="AL5" s="466"/>
      <c r="AM5" s="466"/>
      <c r="AN5" s="466"/>
      <c r="AO5" s="467"/>
      <c r="AP5" s="468" t="s">
        <v>95</v>
      </c>
      <c r="AQ5" s="13"/>
      <c r="AR5" s="226" t="s">
        <v>96</v>
      </c>
      <c r="AS5" s="2" t="s">
        <v>97</v>
      </c>
    </row>
    <row r="6" spans="1:45" ht="140.25" customHeight="1" thickBot="1">
      <c r="A6" s="474"/>
      <c r="B6" s="476"/>
      <c r="C6" s="478"/>
      <c r="D6" s="480"/>
      <c r="E6" s="482"/>
      <c r="F6" s="293" t="s">
        <v>10</v>
      </c>
      <c r="G6" s="484"/>
      <c r="H6" s="486"/>
      <c r="I6" s="459"/>
      <c r="J6" s="461"/>
      <c r="K6" s="459"/>
      <c r="L6" s="455"/>
      <c r="M6" s="457"/>
      <c r="N6" s="457"/>
      <c r="O6" s="464"/>
      <c r="P6" s="294" t="s">
        <v>98</v>
      </c>
      <c r="Q6" s="295" t="s">
        <v>18</v>
      </c>
      <c r="R6" s="126" t="s">
        <v>17</v>
      </c>
      <c r="S6" s="295" t="s">
        <v>18</v>
      </c>
      <c r="T6" s="128" t="s">
        <v>19</v>
      </c>
      <c r="U6" s="295" t="s">
        <v>18</v>
      </c>
      <c r="V6" s="128" t="s">
        <v>99</v>
      </c>
      <c r="W6" s="295" t="s">
        <v>18</v>
      </c>
      <c r="X6" s="128" t="s">
        <v>100</v>
      </c>
      <c r="Y6" s="295" t="s">
        <v>18</v>
      </c>
      <c r="Z6" s="128" t="s">
        <v>101</v>
      </c>
      <c r="AA6" s="295" t="s">
        <v>18</v>
      </c>
      <c r="AB6" s="128" t="s">
        <v>102</v>
      </c>
      <c r="AC6" s="295" t="s">
        <v>18</v>
      </c>
      <c r="AD6" s="128" t="s">
        <v>103</v>
      </c>
      <c r="AE6" s="224" t="s">
        <v>26</v>
      </c>
      <c r="AF6" s="296" t="s">
        <v>104</v>
      </c>
      <c r="AG6" s="296" t="s">
        <v>105</v>
      </c>
      <c r="AH6" s="297" t="s">
        <v>27</v>
      </c>
      <c r="AI6" s="135" t="s">
        <v>94</v>
      </c>
      <c r="AJ6" s="134" t="s">
        <v>31</v>
      </c>
      <c r="AK6" s="225" t="s">
        <v>106</v>
      </c>
      <c r="AL6" s="298" t="s">
        <v>33</v>
      </c>
      <c r="AM6" s="299" t="s">
        <v>37</v>
      </c>
      <c r="AN6" s="224" t="s">
        <v>34</v>
      </c>
      <c r="AO6" s="223" t="s">
        <v>107</v>
      </c>
      <c r="AP6" s="469" t="s">
        <v>95</v>
      </c>
      <c r="AQ6" s="234" t="s">
        <v>36</v>
      </c>
      <c r="AR6" s="235">
        <v>0.027777777777777776</v>
      </c>
      <c r="AS6" s="235">
        <v>0.027777777777777776</v>
      </c>
    </row>
    <row r="7" spans="1:42" ht="15">
      <c r="A7" s="300">
        <v>1</v>
      </c>
      <c r="B7" s="301"/>
      <c r="C7" s="302" t="s">
        <v>108</v>
      </c>
      <c r="D7" s="303">
        <v>105</v>
      </c>
      <c r="E7" s="304" t="s">
        <v>76</v>
      </c>
      <c r="F7" s="305"/>
      <c r="G7" s="306"/>
      <c r="H7" s="304" t="s">
        <v>75</v>
      </c>
      <c r="I7" s="307" t="s">
        <v>128</v>
      </c>
      <c r="J7" s="308" t="s">
        <v>129</v>
      </c>
      <c r="K7" s="309">
        <v>1998</v>
      </c>
      <c r="L7" s="310" t="s">
        <v>130</v>
      </c>
      <c r="M7" s="311">
        <v>1</v>
      </c>
      <c r="N7" s="312" t="s">
        <v>96</v>
      </c>
      <c r="O7" s="301"/>
      <c r="P7" s="313"/>
      <c r="Q7" s="314"/>
      <c r="R7" s="315"/>
      <c r="S7" s="314"/>
      <c r="T7" s="315"/>
      <c r="U7" s="316"/>
      <c r="V7" s="315"/>
      <c r="W7" s="316"/>
      <c r="X7" s="315"/>
      <c r="Y7" s="316"/>
      <c r="Z7" s="315"/>
      <c r="AA7" s="316"/>
      <c r="AB7" s="315"/>
      <c r="AC7" s="316"/>
      <c r="AD7" s="315"/>
      <c r="AE7" s="317"/>
      <c r="AF7" s="314">
        <f aca="true" t="shared" si="0" ref="AF7:AF14">SUM(Q7,S7,U7,W7,Y7,AA7,AC7)</f>
        <v>0</v>
      </c>
      <c r="AG7" s="314"/>
      <c r="AH7" s="318">
        <v>0.006354166666666668</v>
      </c>
      <c r="AI7" s="318">
        <f aca="true" t="shared" si="1" ref="AI7:AI14">IF(AH7&lt;&gt;"",IF(AH7="сход","сход",IF(OR(AND(N7="м",AH7&gt;$AR$6),AND(N7="ж",AH7&gt;$AS$6)),"прев. КВ",IF(AK7&gt;0,"сн с этапов",AH7))),"не фин.")</f>
        <v>0.006354166666666668</v>
      </c>
      <c r="AJ7" s="319">
        <f aca="true" t="shared" si="2" ref="AJ7:AJ14">IF(ISNUMBER(AI7),0,IF(AI7="прев. КВ",2,IF(AI7="сн с этапов",1,IF(AI7="не фин.",4,3))))</f>
        <v>0</v>
      </c>
      <c r="AK7" s="320">
        <f aca="true" t="shared" si="3" ref="AK7:AK14">COUNTIF(R7:AD7,"сн")</f>
        <v>0</v>
      </c>
      <c r="AL7" s="321">
        <v>1</v>
      </c>
      <c r="AM7" s="322">
        <f>IF(ISNA(VLOOKUP(AL7,'[4]очки'!$A:$B,2,0)),0,IF(AJ7&gt;1,0,VLOOKUP(AL7,'[4]очки'!$A:$B,2,0)))</f>
        <v>100</v>
      </c>
      <c r="AN7" s="323">
        <f aca="true" t="shared" si="4" ref="AN7:AN14">IF(AJ7=0,AI7/SMALL($AI$7:$AI$14,1),"")</f>
        <v>1</v>
      </c>
      <c r="AO7" s="324"/>
      <c r="AP7" s="300"/>
    </row>
    <row r="8" spans="1:44" ht="15">
      <c r="A8" s="325">
        <v>2</v>
      </c>
      <c r="B8" s="256"/>
      <c r="C8" s="237">
        <v>1</v>
      </c>
      <c r="D8" s="238">
        <v>104</v>
      </c>
      <c r="E8" s="143" t="s">
        <v>38</v>
      </c>
      <c r="F8" s="205"/>
      <c r="G8" s="239"/>
      <c r="H8" s="143" t="s">
        <v>39</v>
      </c>
      <c r="I8" s="240" t="s">
        <v>131</v>
      </c>
      <c r="J8" s="141" t="s">
        <v>132</v>
      </c>
      <c r="K8" s="252">
        <v>1998</v>
      </c>
      <c r="L8" s="242" t="s">
        <v>130</v>
      </c>
      <c r="M8" s="243">
        <v>1</v>
      </c>
      <c r="N8" s="244" t="s">
        <v>96</v>
      </c>
      <c r="O8" s="256"/>
      <c r="P8" s="257"/>
      <c r="Q8" s="166"/>
      <c r="R8" s="158"/>
      <c r="S8" s="166"/>
      <c r="T8" s="158"/>
      <c r="U8" s="246"/>
      <c r="V8" s="158"/>
      <c r="W8" s="246"/>
      <c r="X8" s="158"/>
      <c r="Y8" s="246"/>
      <c r="Z8" s="158"/>
      <c r="AA8" s="246"/>
      <c r="AB8" s="158"/>
      <c r="AC8" s="246"/>
      <c r="AD8" s="158"/>
      <c r="AE8" s="326"/>
      <c r="AF8" s="166">
        <f t="shared" si="0"/>
        <v>0</v>
      </c>
      <c r="AG8" s="166"/>
      <c r="AH8" s="235">
        <v>0.0068518518518518486</v>
      </c>
      <c r="AI8" s="235">
        <f t="shared" si="1"/>
        <v>0.0068518518518518486</v>
      </c>
      <c r="AJ8" s="61">
        <f t="shared" si="2"/>
        <v>0</v>
      </c>
      <c r="AK8" s="247">
        <f t="shared" si="3"/>
        <v>0</v>
      </c>
      <c r="AL8" s="248">
        <v>2</v>
      </c>
      <c r="AM8" s="249">
        <f>IF(ISNA(VLOOKUP(AL8,'[4]очки'!$A:$B,2,0)),0,IF(AJ8&gt;1,0,VLOOKUP(AL8,'[4]очки'!$A:$B,2,0)))</f>
        <v>95</v>
      </c>
      <c r="AN8" s="208">
        <f t="shared" si="4"/>
        <v>1.0783242258652088</v>
      </c>
      <c r="AO8" s="171"/>
      <c r="AP8" s="250"/>
      <c r="AQ8" s="234"/>
      <c r="AR8" s="251"/>
    </row>
    <row r="9" spans="1:44" ht="15">
      <c r="A9" s="325">
        <v>3</v>
      </c>
      <c r="B9" s="256"/>
      <c r="C9" s="237">
        <v>1</v>
      </c>
      <c r="D9" s="238">
        <v>104</v>
      </c>
      <c r="E9" s="143" t="s">
        <v>38</v>
      </c>
      <c r="F9" s="205"/>
      <c r="G9" s="239"/>
      <c r="H9" s="143" t="s">
        <v>39</v>
      </c>
      <c r="I9" s="240" t="s">
        <v>133</v>
      </c>
      <c r="J9" s="141" t="s">
        <v>134</v>
      </c>
      <c r="K9" s="252">
        <v>1998</v>
      </c>
      <c r="L9" s="242" t="s">
        <v>114</v>
      </c>
      <c r="M9" s="243">
        <v>0.3</v>
      </c>
      <c r="N9" s="244" t="s">
        <v>96</v>
      </c>
      <c r="O9" s="256"/>
      <c r="P9" s="257"/>
      <c r="Q9" s="166"/>
      <c r="R9" s="158"/>
      <c r="S9" s="166"/>
      <c r="T9" s="158"/>
      <c r="U9" s="246"/>
      <c r="V9" s="158"/>
      <c r="W9" s="246"/>
      <c r="X9" s="158"/>
      <c r="Y9" s="246"/>
      <c r="Z9" s="158"/>
      <c r="AA9" s="246"/>
      <c r="AB9" s="158"/>
      <c r="AC9" s="246"/>
      <c r="AD9" s="158"/>
      <c r="AE9" s="148"/>
      <c r="AF9" s="166">
        <f t="shared" si="0"/>
        <v>0</v>
      </c>
      <c r="AG9" s="166"/>
      <c r="AH9" s="235">
        <v>0.007627314814814814</v>
      </c>
      <c r="AI9" s="235">
        <f t="shared" si="1"/>
        <v>0.007627314814814814</v>
      </c>
      <c r="AJ9" s="61">
        <f t="shared" si="2"/>
        <v>0</v>
      </c>
      <c r="AK9" s="247">
        <f t="shared" si="3"/>
        <v>0</v>
      </c>
      <c r="AL9" s="248">
        <v>3</v>
      </c>
      <c r="AM9" s="249">
        <f>IF(ISNA(VLOOKUP(AL9,'[4]очки'!$A:$B,2,0)),0,IF(AJ9&gt;1,0,VLOOKUP(AL9,'[4]очки'!$A:$B,2,0)))</f>
        <v>91</v>
      </c>
      <c r="AN9" s="208">
        <f t="shared" si="4"/>
        <v>1.200364298724954</v>
      </c>
      <c r="AO9" s="171"/>
      <c r="AP9" s="250"/>
      <c r="AQ9" s="234"/>
      <c r="AR9" s="251"/>
    </row>
    <row r="10" spans="1:44" ht="15">
      <c r="A10" s="325">
        <v>4</v>
      </c>
      <c r="B10" s="256"/>
      <c r="C10" s="237" t="s">
        <v>108</v>
      </c>
      <c r="D10" s="238">
        <v>106</v>
      </c>
      <c r="E10" s="205" t="s">
        <v>135</v>
      </c>
      <c r="F10" s="205"/>
      <c r="G10" s="239"/>
      <c r="H10" s="143" t="s">
        <v>66</v>
      </c>
      <c r="I10" s="240" t="s">
        <v>136</v>
      </c>
      <c r="J10" s="141" t="s">
        <v>137</v>
      </c>
      <c r="K10" s="252">
        <v>1999</v>
      </c>
      <c r="L10" s="242" t="s">
        <v>114</v>
      </c>
      <c r="M10" s="243">
        <v>0.3</v>
      </c>
      <c r="N10" s="244" t="s">
        <v>96</v>
      </c>
      <c r="O10" s="256"/>
      <c r="P10" s="257"/>
      <c r="Q10" s="166"/>
      <c r="R10" s="158"/>
      <c r="S10" s="166"/>
      <c r="T10" s="158"/>
      <c r="U10" s="246"/>
      <c r="V10" s="158"/>
      <c r="W10" s="246"/>
      <c r="X10" s="158"/>
      <c r="Y10" s="246"/>
      <c r="Z10" s="158"/>
      <c r="AA10" s="246"/>
      <c r="AB10" s="158"/>
      <c r="AC10" s="246"/>
      <c r="AD10" s="158"/>
      <c r="AE10" s="148"/>
      <c r="AF10" s="166">
        <f t="shared" si="0"/>
        <v>0</v>
      </c>
      <c r="AG10" s="166"/>
      <c r="AH10" s="235">
        <v>0.008831018518518514</v>
      </c>
      <c r="AI10" s="235">
        <f t="shared" si="1"/>
        <v>0.008831018518518514</v>
      </c>
      <c r="AJ10" s="61">
        <f t="shared" si="2"/>
        <v>0</v>
      </c>
      <c r="AK10" s="247">
        <f t="shared" si="3"/>
        <v>0</v>
      </c>
      <c r="AL10" s="248">
        <v>4</v>
      </c>
      <c r="AM10" s="249">
        <f>IF(ISNA(VLOOKUP(AL10,'[4]очки'!$A:$B,2,0)),0,IF(AJ10&gt;1,0,VLOOKUP(AL10,'[4]очки'!$A:$B,2,0)))</f>
        <v>87</v>
      </c>
      <c r="AN10" s="208">
        <f t="shared" si="4"/>
        <v>1.389799635701274</v>
      </c>
      <c r="AO10" s="171"/>
      <c r="AP10" s="250"/>
      <c r="AQ10" s="234"/>
      <c r="AR10" s="251"/>
    </row>
    <row r="11" spans="1:44" ht="15">
      <c r="A11" s="325">
        <v>5</v>
      </c>
      <c r="B11" s="256"/>
      <c r="C11" s="237">
        <v>1</v>
      </c>
      <c r="D11" s="238">
        <v>104</v>
      </c>
      <c r="E11" s="143" t="s">
        <v>38</v>
      </c>
      <c r="F11" s="205"/>
      <c r="G11" s="239"/>
      <c r="H11" s="143" t="s">
        <v>39</v>
      </c>
      <c r="I11" s="240" t="s">
        <v>138</v>
      </c>
      <c r="J11" s="141" t="s">
        <v>139</v>
      </c>
      <c r="K11" s="252">
        <v>1998</v>
      </c>
      <c r="L11" s="242" t="s">
        <v>114</v>
      </c>
      <c r="M11" s="243">
        <v>0.3</v>
      </c>
      <c r="N11" s="244" t="s">
        <v>96</v>
      </c>
      <c r="O11" s="256"/>
      <c r="P11" s="257"/>
      <c r="Q11" s="166"/>
      <c r="R11" s="158"/>
      <c r="S11" s="166"/>
      <c r="T11" s="158"/>
      <c r="U11" s="246"/>
      <c r="V11" s="158"/>
      <c r="W11" s="246"/>
      <c r="X11" s="158"/>
      <c r="Y11" s="246"/>
      <c r="Z11" s="158"/>
      <c r="AA11" s="246"/>
      <c r="AB11" s="158"/>
      <c r="AC11" s="246"/>
      <c r="AD11" s="158"/>
      <c r="AE11" s="148"/>
      <c r="AF11" s="166">
        <f t="shared" si="0"/>
        <v>0</v>
      </c>
      <c r="AG11" s="166"/>
      <c r="AH11" s="235">
        <v>0.009409722222222215</v>
      </c>
      <c r="AI11" s="235">
        <f t="shared" si="1"/>
        <v>0.009409722222222215</v>
      </c>
      <c r="AJ11" s="61">
        <f t="shared" si="2"/>
        <v>0</v>
      </c>
      <c r="AK11" s="247">
        <f t="shared" si="3"/>
        <v>0</v>
      </c>
      <c r="AL11" s="248">
        <v>5</v>
      </c>
      <c r="AM11" s="249">
        <f>IF(ISNA(VLOOKUP(AL11,'[4]очки'!$A:$B,2,0)),0,IF(AJ11&gt;1,0,VLOOKUP(AL11,'[4]очки'!$A:$B,2,0)))</f>
        <v>83</v>
      </c>
      <c r="AN11" s="208">
        <f t="shared" si="4"/>
        <v>1.4808743169398895</v>
      </c>
      <c r="AO11" s="171"/>
      <c r="AP11" s="250"/>
      <c r="AQ11" s="234"/>
      <c r="AR11" s="251"/>
    </row>
    <row r="12" spans="1:44" ht="15">
      <c r="A12" s="325">
        <v>6</v>
      </c>
      <c r="B12" s="256"/>
      <c r="C12" s="237" t="s">
        <v>108</v>
      </c>
      <c r="D12" s="238">
        <v>105</v>
      </c>
      <c r="E12" s="143" t="s">
        <v>76</v>
      </c>
      <c r="F12" s="205"/>
      <c r="G12" s="239"/>
      <c r="H12" s="143" t="s">
        <v>75</v>
      </c>
      <c r="I12" s="240" t="s">
        <v>140</v>
      </c>
      <c r="J12" s="141" t="s">
        <v>141</v>
      </c>
      <c r="K12" s="252">
        <v>1998</v>
      </c>
      <c r="L12" s="242" t="s">
        <v>119</v>
      </c>
      <c r="M12" s="243">
        <v>0</v>
      </c>
      <c r="N12" s="244" t="s">
        <v>96</v>
      </c>
      <c r="O12" s="256"/>
      <c r="P12" s="257"/>
      <c r="Q12" s="166"/>
      <c r="R12" s="158"/>
      <c r="S12" s="166"/>
      <c r="T12" s="158"/>
      <c r="U12" s="246"/>
      <c r="V12" s="158"/>
      <c r="W12" s="246"/>
      <c r="X12" s="158"/>
      <c r="Y12" s="246"/>
      <c r="Z12" s="158"/>
      <c r="AA12" s="246"/>
      <c r="AB12" s="158"/>
      <c r="AC12" s="246"/>
      <c r="AD12" s="158"/>
      <c r="AE12" s="148"/>
      <c r="AF12" s="166">
        <f t="shared" si="0"/>
        <v>0</v>
      </c>
      <c r="AG12" s="166"/>
      <c r="AH12" s="235">
        <v>0.010810185185185185</v>
      </c>
      <c r="AI12" s="235">
        <f t="shared" si="1"/>
        <v>0.010810185185185185</v>
      </c>
      <c r="AJ12" s="61">
        <f t="shared" si="2"/>
        <v>0</v>
      </c>
      <c r="AK12" s="247">
        <f t="shared" si="3"/>
        <v>0</v>
      </c>
      <c r="AL12" s="248">
        <v>6</v>
      </c>
      <c r="AM12" s="249">
        <f>IF(ISNA(VLOOKUP(AL12,'[4]очки'!$A:$B,2,0)),0,IF(AJ12&gt;1,0,VLOOKUP(AL12,'[4]очки'!$A:$B,2,0)))</f>
        <v>79</v>
      </c>
      <c r="AN12" s="208">
        <f t="shared" si="4"/>
        <v>1.7012750455373402</v>
      </c>
      <c r="AO12" s="171"/>
      <c r="AP12" s="250"/>
      <c r="AQ12" s="234"/>
      <c r="AR12" s="251"/>
    </row>
    <row r="13" spans="1:44" ht="15">
      <c r="A13" s="325">
        <v>7</v>
      </c>
      <c r="B13" s="256"/>
      <c r="C13" s="237" t="s">
        <v>108</v>
      </c>
      <c r="D13" s="238">
        <v>103</v>
      </c>
      <c r="E13" s="143" t="s">
        <v>122</v>
      </c>
      <c r="F13" s="205"/>
      <c r="G13" s="239"/>
      <c r="H13" s="143" t="s">
        <v>39</v>
      </c>
      <c r="I13" s="240" t="s">
        <v>142</v>
      </c>
      <c r="J13" s="141" t="s">
        <v>143</v>
      </c>
      <c r="K13" s="252">
        <v>1998</v>
      </c>
      <c r="L13" s="242" t="s">
        <v>119</v>
      </c>
      <c r="M13" s="243">
        <v>0</v>
      </c>
      <c r="N13" s="244" t="s">
        <v>96</v>
      </c>
      <c r="O13" s="256"/>
      <c r="P13" s="257"/>
      <c r="Q13" s="166"/>
      <c r="R13" s="158"/>
      <c r="S13" s="166"/>
      <c r="T13" s="158"/>
      <c r="U13" s="246"/>
      <c r="V13" s="158"/>
      <c r="W13" s="246"/>
      <c r="X13" s="158"/>
      <c r="Y13" s="246"/>
      <c r="Z13" s="158"/>
      <c r="AA13" s="246"/>
      <c r="AB13" s="158"/>
      <c r="AC13" s="246"/>
      <c r="AD13" s="158"/>
      <c r="AE13" s="148"/>
      <c r="AF13" s="166">
        <f t="shared" si="0"/>
        <v>0</v>
      </c>
      <c r="AG13" s="166"/>
      <c r="AH13" s="235">
        <v>0.012523148148148146</v>
      </c>
      <c r="AI13" s="235">
        <f t="shared" si="1"/>
        <v>0.012523148148148146</v>
      </c>
      <c r="AJ13" s="61">
        <f t="shared" si="2"/>
        <v>0</v>
      </c>
      <c r="AK13" s="247">
        <f t="shared" si="3"/>
        <v>0</v>
      </c>
      <c r="AL13" s="248">
        <v>7</v>
      </c>
      <c r="AM13" s="249">
        <f>IF(ISNA(VLOOKUP(AL13,'[4]очки'!$A:$B,2,0)),0,IF(AJ13&gt;1,0,VLOOKUP(AL13,'[4]очки'!$A:$B,2,0)))</f>
        <v>75</v>
      </c>
      <c r="AN13" s="208">
        <f t="shared" si="4"/>
        <v>1.9708561020036424</v>
      </c>
      <c r="AO13" s="171"/>
      <c r="AP13" s="250"/>
      <c r="AQ13" s="234"/>
      <c r="AR13" s="251"/>
    </row>
    <row r="14" spans="1:44" ht="15.75" thickBot="1">
      <c r="A14" s="327">
        <v>8</v>
      </c>
      <c r="B14" s="69"/>
      <c r="C14" s="328" t="s">
        <v>108</v>
      </c>
      <c r="D14" s="329">
        <v>105</v>
      </c>
      <c r="E14" s="209" t="s">
        <v>76</v>
      </c>
      <c r="F14" s="209"/>
      <c r="G14" s="260"/>
      <c r="H14" s="175" t="s">
        <v>75</v>
      </c>
      <c r="I14" s="261" t="s">
        <v>144</v>
      </c>
      <c r="J14" s="173" t="s">
        <v>145</v>
      </c>
      <c r="K14" s="262">
        <v>1999</v>
      </c>
      <c r="L14" s="263" t="s">
        <v>119</v>
      </c>
      <c r="M14" s="264">
        <v>0</v>
      </c>
      <c r="N14" s="265" t="s">
        <v>96</v>
      </c>
      <c r="O14" s="69"/>
      <c r="P14" s="266"/>
      <c r="Q14" s="180"/>
      <c r="R14" s="172"/>
      <c r="S14" s="180"/>
      <c r="T14" s="172"/>
      <c r="U14" s="267"/>
      <c r="V14" s="172"/>
      <c r="W14" s="267"/>
      <c r="X14" s="172"/>
      <c r="Y14" s="267"/>
      <c r="Z14" s="172"/>
      <c r="AA14" s="267"/>
      <c r="AB14" s="172"/>
      <c r="AC14" s="267"/>
      <c r="AD14" s="172"/>
      <c r="AE14" s="181"/>
      <c r="AF14" s="180">
        <f t="shared" si="0"/>
        <v>0</v>
      </c>
      <c r="AG14" s="180"/>
      <c r="AH14" s="269">
        <v>0.018275462962962966</v>
      </c>
      <c r="AI14" s="269">
        <f t="shared" si="1"/>
        <v>0.018275462962962966</v>
      </c>
      <c r="AJ14" s="87">
        <f t="shared" si="2"/>
        <v>0</v>
      </c>
      <c r="AK14" s="270">
        <f t="shared" si="3"/>
        <v>0</v>
      </c>
      <c r="AL14" s="271">
        <v>8</v>
      </c>
      <c r="AM14" s="272">
        <f>IF(ISNA(VLOOKUP(AL14,'[4]очки'!$A:$B,2,0)),0,IF(AJ14&gt;1,0,VLOOKUP(AL14,'[4]очки'!$A:$B,2,0)))</f>
        <v>72</v>
      </c>
      <c r="AN14" s="214">
        <f t="shared" si="4"/>
        <v>2.8761384335154827</v>
      </c>
      <c r="AO14" s="188"/>
      <c r="AP14" s="258"/>
      <c r="AQ14" s="234"/>
      <c r="AR14" s="251"/>
    </row>
    <row r="15" spans="1:44" ht="12.75">
      <c r="A15" s="11"/>
      <c r="B15" s="11"/>
      <c r="C15" s="11"/>
      <c r="D15" s="11"/>
      <c r="E15" s="11"/>
      <c r="F15" s="11"/>
      <c r="G15" s="105"/>
      <c r="H15" s="105"/>
      <c r="I15" s="105"/>
      <c r="J15" s="273"/>
      <c r="K15" s="273"/>
      <c r="L15" s="273"/>
      <c r="M15" s="273"/>
      <c r="N15" s="106"/>
      <c r="O15" s="106"/>
      <c r="P15" s="274"/>
      <c r="Q15" s="275"/>
      <c r="R15" s="274"/>
      <c r="S15" s="275"/>
      <c r="T15" s="274"/>
      <c r="U15" s="275"/>
      <c r="V15" s="274"/>
      <c r="W15" s="275"/>
      <c r="X15" s="274"/>
      <c r="Y15" s="275"/>
      <c r="Z15" s="274"/>
      <c r="AA15" s="275"/>
      <c r="AB15" s="274"/>
      <c r="AC15" s="275"/>
      <c r="AD15" s="274"/>
      <c r="AE15" s="274"/>
      <c r="AF15" s="274"/>
      <c r="AG15" s="274"/>
      <c r="AH15" s="276" t="s">
        <v>125</v>
      </c>
      <c r="AI15" s="277"/>
      <c r="AJ15" s="278"/>
      <c r="AK15" s="278"/>
      <c r="AL15" s="279"/>
      <c r="AM15" s="279"/>
      <c r="AN15" s="280"/>
      <c r="AO15" s="281"/>
      <c r="AP15" s="281"/>
      <c r="AQ15" s="234"/>
      <c r="AR15" s="251"/>
    </row>
    <row r="16" spans="1:44" ht="15">
      <c r="A16" s="104" t="s">
        <v>44</v>
      </c>
      <c r="B16" s="104"/>
      <c r="C16" s="107"/>
      <c r="D16" s="107"/>
      <c r="E16" s="107"/>
      <c r="F16" s="107"/>
      <c r="G16" s="108"/>
      <c r="H16" s="108"/>
      <c r="I16" s="108"/>
      <c r="J16" s="108"/>
      <c r="K16" s="108"/>
      <c r="L16" s="108"/>
      <c r="M16" s="108"/>
      <c r="N16" s="109"/>
      <c r="O16" s="109"/>
      <c r="P16" s="110"/>
      <c r="Q16" s="114"/>
      <c r="R16" s="111"/>
      <c r="S16" s="114"/>
      <c r="T16" s="110"/>
      <c r="U16" s="114"/>
      <c r="V16" s="111"/>
      <c r="W16" s="114"/>
      <c r="X16" s="110"/>
      <c r="Y16" s="114"/>
      <c r="Z16" s="110"/>
      <c r="AA16" s="114"/>
      <c r="AB16" s="110"/>
      <c r="AC16" s="114"/>
      <c r="AD16" s="110"/>
      <c r="AE16" s="112"/>
      <c r="AF16" s="110"/>
      <c r="AG16" s="110"/>
      <c r="AH16" s="282"/>
      <c r="AI16" s="283"/>
      <c r="AJ16" s="115"/>
      <c r="AK16" s="104"/>
      <c r="AL16" s="284"/>
      <c r="AM16" s="284"/>
      <c r="AN16" s="104"/>
      <c r="AO16" s="116"/>
      <c r="AP16" s="116"/>
      <c r="AQ16" s="234"/>
      <c r="AR16" s="251"/>
    </row>
    <row r="17" spans="1:44" ht="15">
      <c r="A17" s="104" t="s">
        <v>126</v>
      </c>
      <c r="B17" s="104"/>
      <c r="C17" s="104"/>
      <c r="D17" s="104"/>
      <c r="E17" s="104"/>
      <c r="F17" s="104"/>
      <c r="G17" s="104"/>
      <c r="H17" s="104"/>
      <c r="I17" s="104"/>
      <c r="J17" s="285"/>
      <c r="K17" s="285"/>
      <c r="L17" s="285"/>
      <c r="M17" s="285"/>
      <c r="N17" s="285"/>
      <c r="O17" s="285"/>
      <c r="P17" s="286"/>
      <c r="Q17" s="287"/>
      <c r="R17" s="7"/>
      <c r="S17" s="287"/>
      <c r="T17" s="104"/>
      <c r="U17" s="287"/>
      <c r="V17" s="7"/>
      <c r="W17" s="287"/>
      <c r="X17" s="104"/>
      <c r="Y17" s="287"/>
      <c r="Z17" s="104"/>
      <c r="AA17" s="287"/>
      <c r="AB17" s="104"/>
      <c r="AC17" s="287"/>
      <c r="AD17" s="104"/>
      <c r="AE17" s="288"/>
      <c r="AF17" s="104"/>
      <c r="AG17" s="104"/>
      <c r="AH17" s="289"/>
      <c r="AI17" s="104"/>
      <c r="AJ17" s="104"/>
      <c r="AK17" s="104"/>
      <c r="AL17" s="284"/>
      <c r="AM17" s="284"/>
      <c r="AN17" s="104"/>
      <c r="AO17" s="116"/>
      <c r="AP17" s="116"/>
      <c r="AQ17" s="234"/>
      <c r="AR17" s="251"/>
    </row>
    <row r="18" spans="7:44" ht="12.75">
      <c r="G18" s="2"/>
      <c r="H18" s="2"/>
      <c r="I18" s="2"/>
      <c r="J18" s="4"/>
      <c r="K18" s="4"/>
      <c r="L18" s="4"/>
      <c r="M18" s="4"/>
      <c r="N18" s="5"/>
      <c r="O18" s="5"/>
      <c r="P18" s="6"/>
      <c r="AH18" s="290">
        <f>IF(LEFT(A4,9)="Предварит","Время опубликования:","")</f>
      </c>
      <c r="AI18" s="291">
        <f ca="1">IF(LEFT(A4,9)="Предварит",NOW(),"")</f>
      </c>
      <c r="AQ18" s="234"/>
      <c r="AR18" s="251"/>
    </row>
    <row r="19" spans="43:44" ht="12.75">
      <c r="AQ19" s="234"/>
      <c r="AR19" s="251"/>
    </row>
    <row r="20" spans="43:44" ht="12.75">
      <c r="AQ20" s="234"/>
      <c r="AR20" s="251"/>
    </row>
    <row r="21" spans="43:44" ht="12.75">
      <c r="AQ21" s="234"/>
      <c r="AR21" s="251"/>
    </row>
    <row r="22" spans="43:44" ht="12.75">
      <c r="AQ22" s="234"/>
      <c r="AR22" s="251"/>
    </row>
    <row r="23" spans="43:44" ht="12.75">
      <c r="AQ23" s="234"/>
      <c r="AR23" s="251"/>
    </row>
    <row r="24" spans="43:44" ht="12.75">
      <c r="AQ24" s="234"/>
      <c r="AR24" s="251"/>
    </row>
    <row r="25" spans="43:44" ht="12.75">
      <c r="AQ25" s="234"/>
      <c r="AR25" s="251"/>
    </row>
    <row r="26" spans="43:44" ht="12.75">
      <c r="AQ26" s="234"/>
      <c r="AR26" s="251"/>
    </row>
    <row r="27" spans="43:44" ht="12.75">
      <c r="AQ27" s="234"/>
      <c r="AR27" s="251"/>
    </row>
    <row r="28" spans="43:44" ht="12.75">
      <c r="AQ28" s="234"/>
      <c r="AR28" s="251"/>
    </row>
    <row r="29" spans="43:44" ht="12.75">
      <c r="AQ29" s="234"/>
      <c r="AR29" s="251"/>
    </row>
    <row r="30" spans="43:44" ht="12.75">
      <c r="AQ30" s="234"/>
      <c r="AR30" s="251"/>
    </row>
    <row r="31" spans="43:44" ht="12.75">
      <c r="AQ31" s="234"/>
      <c r="AR31" s="251"/>
    </row>
    <row r="32" spans="43:44" ht="12.75">
      <c r="AQ32" s="234"/>
      <c r="AR32" s="251"/>
    </row>
    <row r="33" spans="43:44" ht="12.75">
      <c r="AQ33" s="234"/>
      <c r="AR33" s="251"/>
    </row>
    <row r="34" spans="43:44" ht="12.75">
      <c r="AQ34" s="234"/>
      <c r="AR34" s="251"/>
    </row>
    <row r="35" spans="43:44" ht="12.75">
      <c r="AQ35" s="234"/>
      <c r="AR35" s="251"/>
    </row>
    <row r="36" spans="43:44" ht="12.75">
      <c r="AQ36" s="234"/>
      <c r="AR36" s="251"/>
    </row>
    <row r="37" spans="43:44" ht="12.75">
      <c r="AQ37" s="234"/>
      <c r="AR37" s="251"/>
    </row>
    <row r="38" spans="43:44" ht="12.75">
      <c r="AQ38" s="234"/>
      <c r="AR38" s="251"/>
    </row>
    <row r="39" spans="43:44" ht="12.75">
      <c r="AQ39" s="234"/>
      <c r="AR39" s="251"/>
    </row>
    <row r="40" spans="43:44" ht="12.75">
      <c r="AQ40" s="234"/>
      <c r="AR40" s="251"/>
    </row>
    <row r="41" spans="43:44" ht="12.75">
      <c r="AQ41" s="234"/>
      <c r="AR41" s="251"/>
    </row>
    <row r="42" spans="43:44" ht="12.75">
      <c r="AQ42" s="234"/>
      <c r="AR42" s="251"/>
    </row>
    <row r="43" spans="43:44" ht="12.75">
      <c r="AQ43" s="234"/>
      <c r="AR43" s="251"/>
    </row>
    <row r="44" spans="43:44" ht="12.75">
      <c r="AQ44" s="234"/>
      <c r="AR44" s="251"/>
    </row>
    <row r="45" spans="43:44" ht="12.75">
      <c r="AQ45" s="234"/>
      <c r="AR45" s="251"/>
    </row>
    <row r="46" spans="43:44" ht="12.75">
      <c r="AQ46" s="234"/>
      <c r="AR46" s="251"/>
    </row>
    <row r="47" spans="43:44" ht="12.75">
      <c r="AQ47" s="234"/>
      <c r="AR47" s="251"/>
    </row>
    <row r="48" spans="43:44" ht="12.75">
      <c r="AQ48" s="234"/>
      <c r="AR48" s="251"/>
    </row>
    <row r="49" spans="43:44" ht="12.75">
      <c r="AQ49" s="234"/>
      <c r="AR49" s="251"/>
    </row>
    <row r="50" spans="43:44" ht="12.75">
      <c r="AQ50" s="234"/>
      <c r="AR50" s="251"/>
    </row>
    <row r="51" spans="43:44" ht="12.75">
      <c r="AQ51" s="234"/>
      <c r="AR51" s="251"/>
    </row>
    <row r="52" spans="43:44" ht="12.75">
      <c r="AQ52" s="234"/>
      <c r="AR52" s="251"/>
    </row>
    <row r="53" spans="43:44" ht="12.75">
      <c r="AQ53" s="234"/>
      <c r="AR53" s="251"/>
    </row>
    <row r="54" spans="43:44" ht="12.75">
      <c r="AQ54" s="234"/>
      <c r="AR54" s="251"/>
    </row>
    <row r="55" spans="43:44" ht="12.75">
      <c r="AQ55" s="234"/>
      <c r="AR55" s="251"/>
    </row>
    <row r="56" spans="43:44" ht="12.75">
      <c r="AQ56" s="234"/>
      <c r="AR56" s="251"/>
    </row>
    <row r="57" spans="43:44" ht="12.75">
      <c r="AQ57" s="234"/>
      <c r="AR57" s="251"/>
    </row>
    <row r="58" ht="12.75" outlineLevel="1"/>
    <row r="59" ht="45" customHeight="1" outlineLevel="1"/>
    <row r="60" ht="45" customHeight="1" outlineLevel="1"/>
    <row r="61" ht="12.75" outlineLevel="1"/>
    <row r="62" spans="1:42" s="104" customFormat="1" ht="14.25" outlineLevel="1">
      <c r="A62" s="2"/>
      <c r="B62" s="2"/>
      <c r="C62" s="2"/>
      <c r="D62" s="2"/>
      <c r="E62" s="2"/>
      <c r="F62" s="2"/>
      <c r="G62" s="4"/>
      <c r="H62" s="4"/>
      <c r="I62" s="4"/>
      <c r="J62" s="5"/>
      <c r="K62" s="5"/>
      <c r="L62" s="5"/>
      <c r="M62" s="5"/>
      <c r="N62" s="6"/>
      <c r="O62" s="6"/>
      <c r="P62" s="2"/>
      <c r="Q62" s="117"/>
      <c r="R62" s="2"/>
      <c r="S62" s="117"/>
      <c r="T62" s="2"/>
      <c r="U62" s="117"/>
      <c r="V62" s="2"/>
      <c r="W62" s="117"/>
      <c r="X62" s="2"/>
      <c r="Y62" s="117"/>
      <c r="Z62" s="2"/>
      <c r="AA62" s="117"/>
      <c r="AB62" s="2"/>
      <c r="AC62" s="117"/>
      <c r="AD62" s="2"/>
      <c r="AE62" s="2"/>
      <c r="AF62" s="2"/>
      <c r="AG62" s="2"/>
      <c r="AH62" s="218"/>
      <c r="AI62" s="292"/>
      <c r="AJ62" s="2"/>
      <c r="AK62" s="2"/>
      <c r="AL62" s="220"/>
      <c r="AM62" s="220"/>
      <c r="AN62" s="96"/>
      <c r="AO62" s="2"/>
      <c r="AP62" s="2"/>
    </row>
    <row r="63" spans="1:43" s="104" customFormat="1" ht="15">
      <c r="A63" s="2"/>
      <c r="B63" s="2"/>
      <c r="C63" s="2"/>
      <c r="D63" s="2"/>
      <c r="E63" s="2"/>
      <c r="F63" s="2"/>
      <c r="G63" s="4"/>
      <c r="H63" s="4"/>
      <c r="I63" s="4"/>
      <c r="J63" s="5"/>
      <c r="K63" s="5"/>
      <c r="L63" s="5"/>
      <c r="M63" s="5"/>
      <c r="N63" s="6"/>
      <c r="O63" s="6"/>
      <c r="P63" s="2"/>
      <c r="Q63" s="117"/>
      <c r="R63" s="2"/>
      <c r="S63" s="117"/>
      <c r="T63" s="2"/>
      <c r="U63" s="117"/>
      <c r="V63" s="2"/>
      <c r="W63" s="117"/>
      <c r="X63" s="2"/>
      <c r="Y63" s="117"/>
      <c r="Z63" s="2"/>
      <c r="AA63" s="117"/>
      <c r="AB63" s="2"/>
      <c r="AC63" s="117"/>
      <c r="AD63" s="2"/>
      <c r="AE63" s="2"/>
      <c r="AF63" s="2"/>
      <c r="AG63" s="2"/>
      <c r="AH63" s="218"/>
      <c r="AI63" s="292"/>
      <c r="AJ63" s="2"/>
      <c r="AK63" s="2"/>
      <c r="AL63" s="220"/>
      <c r="AM63" s="220"/>
      <c r="AN63" s="96"/>
      <c r="AO63" s="2"/>
      <c r="AP63" s="2"/>
      <c r="AQ63" s="116"/>
    </row>
  </sheetData>
  <sheetProtection password="C713" sheet="1"/>
  <mergeCells count="19">
    <mergeCell ref="A1:AP1"/>
    <mergeCell ref="A2:AP2"/>
    <mergeCell ref="A4:AP4"/>
    <mergeCell ref="A5:A6"/>
    <mergeCell ref="B5:B6"/>
    <mergeCell ref="C5:C6"/>
    <mergeCell ref="D5:D6"/>
    <mergeCell ref="E5:E6"/>
    <mergeCell ref="G5:G6"/>
    <mergeCell ref="H5:H6"/>
    <mergeCell ref="O5:O6"/>
    <mergeCell ref="P5:AO5"/>
    <mergeCell ref="AP5:AP6"/>
    <mergeCell ref="I5:I6"/>
    <mergeCell ref="J5:J6"/>
    <mergeCell ref="K5:K6"/>
    <mergeCell ref="L5:L6"/>
    <mergeCell ref="M5:M6"/>
    <mergeCell ref="N5:N6"/>
  </mergeCells>
  <printOptions/>
  <pageMargins left="0.24" right="0.2" top="1" bottom="0.23" header="0.5" footer="0.19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O13"/>
  <sheetViews>
    <sheetView zoomScale="85" zoomScaleNormal="85" zoomScalePageLayoutView="0" workbookViewId="0" topLeftCell="A5">
      <selection activeCell="AN7" sqref="AN7"/>
    </sheetView>
  </sheetViews>
  <sheetFormatPr defaultColWidth="9.140625" defaultRowHeight="21.75" customHeight="1" outlineLevelRow="1" outlineLevelCol="2"/>
  <cols>
    <col min="1" max="1" width="4.28125" style="2" customWidth="1"/>
    <col min="2" max="3" width="3.7109375" style="2" hidden="1" customWidth="1" outlineLevel="1"/>
    <col min="4" max="4" width="4.421875" style="2" bestFit="1" customWidth="1" collapsed="1"/>
    <col min="5" max="5" width="23.140625" style="2" customWidth="1"/>
    <col min="6" max="6" width="13.28125" style="2" hidden="1" customWidth="1" outlineLevel="2"/>
    <col min="7" max="7" width="19.7109375" style="4" hidden="1" customWidth="1"/>
    <col min="8" max="8" width="18.57421875" style="4" hidden="1" customWidth="1" outlineLevel="2"/>
    <col min="9" max="9" width="42.7109375" style="5" customWidth="1" outlineLevel="1" collapsed="1"/>
    <col min="10" max="10" width="4.7109375" style="6" hidden="1" customWidth="1" outlineLevel="2"/>
    <col min="11" max="11" width="8.421875" style="2" hidden="1" customWidth="1" outlineLevel="2"/>
    <col min="12" max="12" width="8.140625" style="2" hidden="1" customWidth="1" outlineLevel="1" collapsed="1"/>
    <col min="13" max="13" width="4.7109375" style="2" customWidth="1" collapsed="1"/>
    <col min="14" max="14" width="3.00390625" style="2" hidden="1" customWidth="1" outlineLevel="1"/>
    <col min="15" max="15" width="5.7109375" style="2" customWidth="1" collapsed="1"/>
    <col min="16" max="16" width="3.00390625" style="2" hidden="1" customWidth="1" outlineLevel="1"/>
    <col min="17" max="17" width="5.421875" style="2" customWidth="1" collapsed="1"/>
    <col min="18" max="18" width="3.140625" style="7" hidden="1" customWidth="1" outlineLevel="1"/>
    <col min="19" max="19" width="8.140625" style="2" customWidth="1" collapsed="1"/>
    <col min="20" max="20" width="3.140625" style="7" hidden="1" customWidth="1" outlineLevel="1"/>
    <col min="21" max="21" width="5.28125" style="2" customWidth="1" collapsed="1"/>
    <col min="22" max="22" width="3.140625" style="7" hidden="1" customWidth="1" outlineLevel="1"/>
    <col min="23" max="23" width="4.8515625" style="2" hidden="1" customWidth="1" collapsed="1"/>
    <col min="24" max="24" width="3.140625" style="7" hidden="1" customWidth="1" outlineLevel="1"/>
    <col min="25" max="25" width="4.8515625" style="2" hidden="1" customWidth="1" collapsed="1"/>
    <col min="26" max="26" width="5.7109375" style="117" hidden="1" customWidth="1"/>
    <col min="27" max="27" width="8.57421875" style="2" hidden="1" customWidth="1" outlineLevel="1"/>
    <col min="28" max="28" width="8.57421875" style="2" customWidth="1" collapsed="1"/>
    <col min="29" max="29" width="6.421875" style="8" hidden="1" customWidth="1"/>
    <col min="30" max="30" width="9.57421875" style="2" hidden="1" customWidth="1"/>
    <col min="31" max="31" width="12.57421875" style="96" customWidth="1"/>
    <col min="32" max="32" width="3.8515625" style="2" hidden="1" customWidth="1"/>
    <col min="33" max="33" width="3.00390625" style="2" hidden="1" customWidth="1"/>
    <col min="34" max="34" width="4.28125" style="103" customWidth="1"/>
    <col min="35" max="35" width="8.421875" style="96" hidden="1" customWidth="1" outlineLevel="1"/>
    <col min="36" max="36" width="6.28125" style="2" hidden="1" customWidth="1" outlineLevel="1"/>
    <col min="37" max="37" width="9.140625" style="2" hidden="1" customWidth="1" outlineLevel="2"/>
    <col min="38" max="38" width="7.7109375" style="2" hidden="1" customWidth="1" outlineLevel="2"/>
    <col min="39" max="39" width="0" style="2" hidden="1" customWidth="1" outlineLevel="1"/>
    <col min="40" max="40" width="9.140625" style="2" customWidth="1" collapsed="1"/>
    <col min="41" max="16384" width="9.140625" style="2" customWidth="1"/>
  </cols>
  <sheetData>
    <row r="1" spans="1:38" ht="53.25" customHeight="1">
      <c r="A1" s="520" t="s">
        <v>0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1"/>
      <c r="AK1" s="1"/>
      <c r="AL1" s="1"/>
    </row>
    <row r="2" spans="1:38" ht="66.75" customHeight="1" thickBot="1">
      <c r="A2" s="509" t="s">
        <v>1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1"/>
      <c r="AL2" s="1"/>
    </row>
    <row r="3" spans="1:38" ht="15" customHeight="1" thickTop="1">
      <c r="A3" s="3" t="s">
        <v>2</v>
      </c>
      <c r="B3" s="3"/>
      <c r="C3" s="3"/>
      <c r="D3" s="3"/>
      <c r="E3" s="3"/>
      <c r="F3" s="3"/>
      <c r="G3" s="2"/>
      <c r="H3" s="2"/>
      <c r="I3" s="4"/>
      <c r="J3" s="5"/>
      <c r="K3" s="6"/>
      <c r="L3" s="6"/>
      <c r="M3" s="6"/>
      <c r="N3" s="7"/>
      <c r="P3" s="7"/>
      <c r="Z3" s="7"/>
      <c r="AE3" s="2"/>
      <c r="AH3" s="9" t="s">
        <v>3</v>
      </c>
      <c r="AI3" s="9"/>
      <c r="AJ3" s="10"/>
      <c r="AK3" s="11"/>
      <c r="AL3" s="12"/>
    </row>
    <row r="4" spans="1:38" ht="26.25" customHeight="1" thickBot="1">
      <c r="A4" s="523" t="s">
        <v>71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1"/>
      <c r="T4" s="521"/>
      <c r="U4" s="521"/>
      <c r="V4" s="521"/>
      <c r="W4" s="521"/>
      <c r="X4" s="521"/>
      <c r="Y4" s="521"/>
      <c r="Z4" s="521"/>
      <c r="AA4" s="521"/>
      <c r="AB4" s="521"/>
      <c r="AC4" s="521"/>
      <c r="AD4" s="521"/>
      <c r="AE4" s="521"/>
      <c r="AF4" s="521"/>
      <c r="AG4" s="521"/>
      <c r="AH4" s="521"/>
      <c r="AI4" s="521"/>
      <c r="AJ4" s="521"/>
      <c r="AK4" s="13"/>
      <c r="AL4" s="13"/>
    </row>
    <row r="5" spans="1:40" ht="119.25" customHeight="1" thickBot="1">
      <c r="A5" s="14" t="s">
        <v>5</v>
      </c>
      <c r="B5" s="15" t="s">
        <v>6</v>
      </c>
      <c r="C5" s="16" t="s">
        <v>7</v>
      </c>
      <c r="D5" s="17" t="s">
        <v>8</v>
      </c>
      <c r="E5" s="18" t="s">
        <v>9</v>
      </c>
      <c r="F5" s="19" t="s">
        <v>10</v>
      </c>
      <c r="G5" s="20" t="s">
        <v>11</v>
      </c>
      <c r="H5" s="20" t="s">
        <v>12</v>
      </c>
      <c r="I5" s="20" t="s">
        <v>13</v>
      </c>
      <c r="J5" s="21" t="s">
        <v>14</v>
      </c>
      <c r="K5" s="22" t="s">
        <v>15</v>
      </c>
      <c r="L5" s="22" t="s">
        <v>16</v>
      </c>
      <c r="M5" s="23" t="s">
        <v>17</v>
      </c>
      <c r="N5" s="24" t="s">
        <v>18</v>
      </c>
      <c r="O5" s="25" t="s">
        <v>19</v>
      </c>
      <c r="P5" s="26" t="s">
        <v>18</v>
      </c>
      <c r="Q5" s="25" t="s">
        <v>20</v>
      </c>
      <c r="R5" s="26" t="s">
        <v>18</v>
      </c>
      <c r="S5" s="25" t="s">
        <v>21</v>
      </c>
      <c r="T5" s="26" t="s">
        <v>18</v>
      </c>
      <c r="U5" s="25" t="s">
        <v>22</v>
      </c>
      <c r="V5" s="26" t="s">
        <v>18</v>
      </c>
      <c r="W5" s="25" t="s">
        <v>23</v>
      </c>
      <c r="X5" s="26" t="s">
        <v>18</v>
      </c>
      <c r="Y5" s="25" t="s">
        <v>24</v>
      </c>
      <c r="Z5" s="27" t="s">
        <v>25</v>
      </c>
      <c r="AA5" s="28" t="s">
        <v>26</v>
      </c>
      <c r="AB5" s="29" t="s">
        <v>27</v>
      </c>
      <c r="AC5" s="30" t="s">
        <v>28</v>
      </c>
      <c r="AD5" s="31" t="s">
        <v>29</v>
      </c>
      <c r="AE5" s="32" t="s">
        <v>30</v>
      </c>
      <c r="AF5" s="31" t="s">
        <v>31</v>
      </c>
      <c r="AG5" s="33" t="s">
        <v>32</v>
      </c>
      <c r="AH5" s="34" t="s">
        <v>33</v>
      </c>
      <c r="AI5" s="35" t="s">
        <v>34</v>
      </c>
      <c r="AJ5" s="36" t="s">
        <v>35</v>
      </c>
      <c r="AK5" s="190" t="s">
        <v>36</v>
      </c>
      <c r="AL5" s="38">
        <v>0.13541666666666666</v>
      </c>
      <c r="AM5" s="191"/>
      <c r="AN5" s="40" t="s">
        <v>37</v>
      </c>
    </row>
    <row r="6" spans="1:41" ht="23.25" customHeight="1">
      <c r="A6" s="42">
        <v>1</v>
      </c>
      <c r="B6" s="192"/>
      <c r="C6" s="192"/>
      <c r="D6" s="193">
        <v>201</v>
      </c>
      <c r="E6" s="194" t="s">
        <v>72</v>
      </c>
      <c r="F6" s="193"/>
      <c r="G6" s="193"/>
      <c r="H6" s="193" t="s">
        <v>54</v>
      </c>
      <c r="I6" s="47" t="s">
        <v>73</v>
      </c>
      <c r="J6" s="195"/>
      <c r="K6" s="196"/>
      <c r="L6" s="197"/>
      <c r="M6" s="198"/>
      <c r="N6" s="52"/>
      <c r="O6" s="53"/>
      <c r="P6" s="52"/>
      <c r="Q6" s="53"/>
      <c r="R6" s="54"/>
      <c r="S6" s="53"/>
      <c r="T6" s="54"/>
      <c r="U6" s="53"/>
      <c r="V6" s="54"/>
      <c r="W6" s="53"/>
      <c r="X6" s="54"/>
      <c r="Y6" s="53"/>
      <c r="Z6" s="58"/>
      <c r="AA6" s="199"/>
      <c r="AB6" s="215">
        <v>0.006736111111111123</v>
      </c>
      <c r="AC6" s="58"/>
      <c r="AD6" s="200"/>
      <c r="AE6" s="60">
        <f>AB6</f>
        <v>0.006736111111111123</v>
      </c>
      <c r="AF6" s="201"/>
      <c r="AG6" s="202"/>
      <c r="AH6" s="203" t="s">
        <v>52</v>
      </c>
      <c r="AI6" s="64"/>
      <c r="AJ6" s="192"/>
      <c r="AK6" s="192"/>
      <c r="AL6" s="192"/>
      <c r="AM6" s="192"/>
      <c r="AN6" s="65">
        <v>400</v>
      </c>
      <c r="AO6" s="204"/>
    </row>
    <row r="7" spans="1:41" ht="23.25" customHeight="1">
      <c r="A7" s="157">
        <v>2</v>
      </c>
      <c r="B7" s="158"/>
      <c r="C7" s="158"/>
      <c r="D7" s="143">
        <v>208</v>
      </c>
      <c r="E7" s="205" t="s">
        <v>74</v>
      </c>
      <c r="F7" s="143"/>
      <c r="G7" s="143"/>
      <c r="H7" s="143" t="s">
        <v>75</v>
      </c>
      <c r="I7" s="144" t="s">
        <v>82</v>
      </c>
      <c r="J7" s="159"/>
      <c r="K7" s="160"/>
      <c r="L7" s="161"/>
      <c r="M7" s="162"/>
      <c r="N7" s="163"/>
      <c r="O7" s="164"/>
      <c r="P7" s="163"/>
      <c r="Q7" s="164"/>
      <c r="R7" s="165"/>
      <c r="S7" s="164"/>
      <c r="T7" s="165"/>
      <c r="U7" s="164"/>
      <c r="V7" s="165"/>
      <c r="W7" s="164"/>
      <c r="X7" s="165"/>
      <c r="Y7" s="164"/>
      <c r="Z7" s="166"/>
      <c r="AA7" s="148"/>
      <c r="AB7" s="216">
        <v>0.00929398148148148</v>
      </c>
      <c r="AC7" s="166"/>
      <c r="AD7" s="167"/>
      <c r="AE7" s="60">
        <f>AB7</f>
        <v>0.00929398148148148</v>
      </c>
      <c r="AF7" s="168"/>
      <c r="AG7" s="206"/>
      <c r="AH7" s="207" t="s">
        <v>56</v>
      </c>
      <c r="AI7" s="208"/>
      <c r="AJ7" s="158"/>
      <c r="AK7" s="158"/>
      <c r="AL7" s="158"/>
      <c r="AM7" s="158"/>
      <c r="AN7" s="171">
        <v>360</v>
      </c>
      <c r="AO7" s="204"/>
    </row>
    <row r="8" spans="1:41" ht="23.25" customHeight="1">
      <c r="A8" s="157">
        <v>3</v>
      </c>
      <c r="B8" s="158"/>
      <c r="C8" s="158"/>
      <c r="D8" s="143">
        <v>208</v>
      </c>
      <c r="E8" s="205" t="s">
        <v>76</v>
      </c>
      <c r="F8" s="143"/>
      <c r="G8" s="143"/>
      <c r="H8" s="143" t="s">
        <v>75</v>
      </c>
      <c r="I8" s="144" t="s">
        <v>83</v>
      </c>
      <c r="J8" s="159">
        <v>0</v>
      </c>
      <c r="K8" s="160"/>
      <c r="L8" s="161"/>
      <c r="M8" s="162"/>
      <c r="N8" s="163"/>
      <c r="O8" s="164"/>
      <c r="P8" s="163"/>
      <c r="Q8" s="164"/>
      <c r="R8" s="165"/>
      <c r="S8" s="164"/>
      <c r="T8" s="165"/>
      <c r="U8" s="164"/>
      <c r="V8" s="165"/>
      <c r="W8" s="164"/>
      <c r="X8" s="165"/>
      <c r="Y8" s="164"/>
      <c r="Z8" s="166"/>
      <c r="AA8" s="148"/>
      <c r="AB8" s="216">
        <v>0.011481481481481481</v>
      </c>
      <c r="AC8" s="166"/>
      <c r="AD8" s="167"/>
      <c r="AE8" s="60">
        <f>AB8</f>
        <v>0.011481481481481481</v>
      </c>
      <c r="AF8" s="168"/>
      <c r="AG8" s="206"/>
      <c r="AH8" s="207" t="s">
        <v>59</v>
      </c>
      <c r="AI8" s="208"/>
      <c r="AJ8" s="158"/>
      <c r="AK8" s="158"/>
      <c r="AL8" s="158"/>
      <c r="AM8" s="158"/>
      <c r="AN8" s="171">
        <v>330</v>
      </c>
      <c r="AO8" s="204"/>
    </row>
    <row r="9" spans="1:41" ht="23.25" customHeight="1">
      <c r="A9" s="157">
        <v>4</v>
      </c>
      <c r="B9" s="158"/>
      <c r="C9" s="158"/>
      <c r="D9" s="143">
        <v>205</v>
      </c>
      <c r="E9" s="205" t="s">
        <v>77</v>
      </c>
      <c r="F9" s="143"/>
      <c r="G9" s="143"/>
      <c r="H9" s="143" t="s">
        <v>39</v>
      </c>
      <c r="I9" s="144" t="s">
        <v>78</v>
      </c>
      <c r="J9" s="159"/>
      <c r="K9" s="160"/>
      <c r="L9" s="161"/>
      <c r="M9" s="162"/>
      <c r="N9" s="163"/>
      <c r="O9" s="164"/>
      <c r="P9" s="163"/>
      <c r="Q9" s="164"/>
      <c r="R9" s="165"/>
      <c r="S9" s="164"/>
      <c r="T9" s="165"/>
      <c r="U9" s="164"/>
      <c r="V9" s="165"/>
      <c r="W9" s="164"/>
      <c r="X9" s="165"/>
      <c r="Y9" s="164"/>
      <c r="Z9" s="166"/>
      <c r="AA9" s="148"/>
      <c r="AB9" s="216">
        <v>0.01396990740740741</v>
      </c>
      <c r="AC9" s="166"/>
      <c r="AD9" s="167"/>
      <c r="AE9" s="60">
        <f>AB9</f>
        <v>0.01396990740740741</v>
      </c>
      <c r="AF9" s="168"/>
      <c r="AG9" s="206"/>
      <c r="AH9" s="207" t="s">
        <v>70</v>
      </c>
      <c r="AI9" s="208"/>
      <c r="AJ9" s="158"/>
      <c r="AK9" s="158"/>
      <c r="AL9" s="158"/>
      <c r="AM9" s="158"/>
      <c r="AN9" s="171">
        <v>300</v>
      </c>
      <c r="AO9" s="204"/>
    </row>
    <row r="10" spans="1:41" ht="27.75" customHeight="1" thickBot="1">
      <c r="A10" s="68">
        <v>5</v>
      </c>
      <c r="B10" s="172"/>
      <c r="C10" s="172"/>
      <c r="D10" s="175">
        <v>210</v>
      </c>
      <c r="E10" s="209" t="s">
        <v>79</v>
      </c>
      <c r="F10" s="175"/>
      <c r="G10" s="175"/>
      <c r="H10" s="175" t="s">
        <v>66</v>
      </c>
      <c r="I10" s="73" t="s">
        <v>80</v>
      </c>
      <c r="J10" s="176"/>
      <c r="K10" s="210"/>
      <c r="L10" s="178"/>
      <c r="M10" s="211"/>
      <c r="N10" s="78"/>
      <c r="O10" s="79"/>
      <c r="P10" s="78"/>
      <c r="Q10" s="79"/>
      <c r="R10" s="80"/>
      <c r="S10" s="79"/>
      <c r="T10" s="80"/>
      <c r="U10" s="79"/>
      <c r="V10" s="80"/>
      <c r="W10" s="79"/>
      <c r="X10" s="80"/>
      <c r="Y10" s="79"/>
      <c r="Z10" s="180"/>
      <c r="AA10" s="181"/>
      <c r="AB10" s="217">
        <v>0.016377314814814813</v>
      </c>
      <c r="AC10" s="180"/>
      <c r="AD10" s="182"/>
      <c r="AE10" s="86">
        <f>AB10</f>
        <v>0.016377314814814813</v>
      </c>
      <c r="AF10" s="184"/>
      <c r="AG10" s="212"/>
      <c r="AH10" s="213" t="s">
        <v>81</v>
      </c>
      <c r="AI10" s="214"/>
      <c r="AJ10" s="172"/>
      <c r="AK10" s="172"/>
      <c r="AL10" s="172"/>
      <c r="AM10" s="172"/>
      <c r="AN10" s="188">
        <v>280</v>
      </c>
      <c r="AO10" s="204"/>
    </row>
    <row r="11" spans="1:35" ht="12" customHeight="1" outlineLevel="1">
      <c r="A11" s="104"/>
      <c r="G11" s="105"/>
      <c r="H11" s="105"/>
      <c r="I11" s="11"/>
      <c r="J11" s="106"/>
      <c r="Q11" s="7"/>
      <c r="R11" s="2"/>
      <c r="S11" s="7"/>
      <c r="T11" s="2"/>
      <c r="U11" s="7"/>
      <c r="V11" s="2"/>
      <c r="W11" s="7"/>
      <c r="X11" s="2"/>
      <c r="Y11" s="7"/>
      <c r="Z11" s="2"/>
      <c r="AB11" s="96"/>
      <c r="AD11" s="96"/>
      <c r="AE11" s="2"/>
      <c r="AG11" s="103"/>
      <c r="AH11" s="96"/>
      <c r="AI11" s="2"/>
    </row>
    <row r="12" spans="1:36" s="104" customFormat="1" ht="21.75" customHeight="1" outlineLevel="1">
      <c r="A12" s="104" t="s">
        <v>44</v>
      </c>
      <c r="B12" s="107"/>
      <c r="C12" s="107"/>
      <c r="D12" s="107"/>
      <c r="E12" s="107"/>
      <c r="F12" s="107"/>
      <c r="G12" s="108"/>
      <c r="H12" s="108"/>
      <c r="I12" s="108"/>
      <c r="J12" s="109"/>
      <c r="K12" s="110"/>
      <c r="L12" s="110"/>
      <c r="M12" s="110"/>
      <c r="N12" s="111"/>
      <c r="O12" s="110"/>
      <c r="P12" s="111"/>
      <c r="Q12" s="110"/>
      <c r="R12" s="111"/>
      <c r="S12" s="107"/>
      <c r="T12" s="111"/>
      <c r="U12" s="107"/>
      <c r="V12" s="111"/>
      <c r="W12" s="107"/>
      <c r="X12" s="111"/>
      <c r="Y12" s="107"/>
      <c r="Z12" s="111"/>
      <c r="AA12" s="112"/>
      <c r="AB12" s="112"/>
      <c r="AC12" s="113"/>
      <c r="AD12" s="112"/>
      <c r="AE12" s="114"/>
      <c r="AF12" s="115"/>
      <c r="AJ12" s="116"/>
    </row>
    <row r="13" spans="1:13" ht="21.75" customHeight="1">
      <c r="A13" s="104" t="s">
        <v>45</v>
      </c>
      <c r="G13" s="2"/>
      <c r="H13" s="2"/>
      <c r="I13" s="4"/>
      <c r="J13" s="5"/>
      <c r="K13" s="6"/>
      <c r="L13" s="6"/>
      <c r="M13" s="6"/>
    </row>
  </sheetData>
  <sheetProtection password="C713" sheet="1"/>
  <mergeCells count="3">
    <mergeCell ref="A1:AJ1"/>
    <mergeCell ref="A2:AJ2"/>
    <mergeCell ref="A4:AJ4"/>
  </mergeCells>
  <printOptions horizontalCentered="1"/>
  <pageMargins left="0.5905511811023623" right="0.5905511811023623" top="0.3937007874015748" bottom="0.3937007874015748" header="0" footer="0"/>
  <pageSetup fitToHeight="3" fitToWidth="1"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O12"/>
  <sheetViews>
    <sheetView zoomScale="85" zoomScaleNormal="85" zoomScalePageLayoutView="0" workbookViewId="0" topLeftCell="A4">
      <selection activeCell="AN14" sqref="AN14"/>
    </sheetView>
  </sheetViews>
  <sheetFormatPr defaultColWidth="9.140625" defaultRowHeight="21.75" customHeight="1" outlineLevelRow="1" outlineLevelCol="2"/>
  <cols>
    <col min="1" max="1" width="4.28125" style="2" customWidth="1"/>
    <col min="2" max="3" width="3.7109375" style="2" hidden="1" customWidth="1" outlineLevel="1"/>
    <col min="4" max="4" width="4.421875" style="2" bestFit="1" customWidth="1" collapsed="1"/>
    <col min="5" max="5" width="23.140625" style="2" customWidth="1"/>
    <col min="6" max="6" width="13.28125" style="2" hidden="1" customWidth="1" outlineLevel="2"/>
    <col min="7" max="7" width="19.7109375" style="4" hidden="1" customWidth="1"/>
    <col min="8" max="8" width="18.57421875" style="4" hidden="1" customWidth="1" outlineLevel="2"/>
    <col min="9" max="9" width="42.7109375" style="5" customWidth="1" outlineLevel="1" collapsed="1"/>
    <col min="10" max="10" width="4.7109375" style="6" hidden="1" customWidth="1" outlineLevel="2"/>
    <col min="11" max="11" width="8.421875" style="2" hidden="1" customWidth="1" outlineLevel="2"/>
    <col min="12" max="12" width="8.140625" style="2" hidden="1" customWidth="1" outlineLevel="1" collapsed="1"/>
    <col min="13" max="13" width="4.7109375" style="2" customWidth="1" collapsed="1"/>
    <col min="14" max="14" width="3.00390625" style="2" hidden="1" customWidth="1" outlineLevel="1"/>
    <col min="15" max="15" width="5.7109375" style="2" customWidth="1" collapsed="1"/>
    <col min="16" max="16" width="3.00390625" style="2" hidden="1" customWidth="1" outlineLevel="1"/>
    <col min="17" max="17" width="5.421875" style="2" customWidth="1" collapsed="1"/>
    <col min="18" max="18" width="3.140625" style="7" hidden="1" customWidth="1" outlineLevel="1"/>
    <col min="19" max="19" width="8.140625" style="2" customWidth="1" collapsed="1"/>
    <col min="20" max="20" width="3.140625" style="7" hidden="1" customWidth="1" outlineLevel="1"/>
    <col min="21" max="21" width="5.28125" style="2" customWidth="1" collapsed="1"/>
    <col min="22" max="22" width="3.140625" style="7" hidden="1" customWidth="1" outlineLevel="1"/>
    <col min="23" max="23" width="4.8515625" style="2" hidden="1" customWidth="1" collapsed="1"/>
    <col min="24" max="24" width="3.140625" style="7" hidden="1" customWidth="1" outlineLevel="1"/>
    <col min="25" max="25" width="4.8515625" style="2" hidden="1" customWidth="1" collapsed="1"/>
    <col min="26" max="26" width="5.7109375" style="117" hidden="1" customWidth="1"/>
    <col min="27" max="27" width="8.57421875" style="2" hidden="1" customWidth="1" outlineLevel="1"/>
    <col min="28" max="28" width="8.57421875" style="2" customWidth="1" collapsed="1"/>
    <col min="29" max="29" width="6.421875" style="8" hidden="1" customWidth="1"/>
    <col min="30" max="30" width="9.57421875" style="2" hidden="1" customWidth="1"/>
    <col min="31" max="31" width="12.57421875" style="96" customWidth="1"/>
    <col min="32" max="32" width="3.8515625" style="2" hidden="1" customWidth="1"/>
    <col min="33" max="33" width="3.00390625" style="2" hidden="1" customWidth="1"/>
    <col min="34" max="34" width="4.28125" style="103" customWidth="1"/>
    <col min="35" max="35" width="8.421875" style="96" hidden="1" customWidth="1" outlineLevel="1"/>
    <col min="36" max="36" width="6.28125" style="2" hidden="1" customWidth="1" outlineLevel="1"/>
    <col min="37" max="37" width="9.140625" style="2" hidden="1" customWidth="1" outlineLevel="2"/>
    <col min="38" max="38" width="7.7109375" style="2" hidden="1" customWidth="1" outlineLevel="2"/>
    <col min="39" max="39" width="0" style="2" hidden="1" customWidth="1" outlineLevel="1"/>
    <col min="40" max="40" width="9.140625" style="2" customWidth="1" collapsed="1"/>
    <col min="41" max="16384" width="9.140625" style="2" customWidth="1"/>
  </cols>
  <sheetData>
    <row r="1" spans="1:38" ht="53.25" customHeight="1">
      <c r="A1" s="520" t="s">
        <v>0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1"/>
      <c r="AK1" s="1"/>
      <c r="AL1" s="1"/>
    </row>
    <row r="2" spans="1:38" ht="66.75" customHeight="1" thickBot="1">
      <c r="A2" s="509" t="s">
        <v>1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1"/>
      <c r="AL2" s="1"/>
    </row>
    <row r="3" spans="1:38" ht="15" customHeight="1" thickTop="1">
      <c r="A3" s="3" t="s">
        <v>2</v>
      </c>
      <c r="B3" s="3"/>
      <c r="C3" s="3"/>
      <c r="D3" s="3"/>
      <c r="E3" s="3"/>
      <c r="F3" s="3"/>
      <c r="G3" s="2"/>
      <c r="H3" s="2"/>
      <c r="I3" s="4"/>
      <c r="J3" s="5"/>
      <c r="K3" s="6"/>
      <c r="L3" s="6"/>
      <c r="M3" s="6"/>
      <c r="N3" s="7"/>
      <c r="P3" s="7"/>
      <c r="Z3" s="7"/>
      <c r="AE3" s="2"/>
      <c r="AH3" s="9" t="s">
        <v>3</v>
      </c>
      <c r="AI3" s="9"/>
      <c r="AJ3" s="10"/>
      <c r="AK3" s="11"/>
      <c r="AL3" s="12"/>
    </row>
    <row r="4" spans="1:38" ht="26.25" customHeight="1" thickBot="1">
      <c r="A4" s="523" t="s">
        <v>60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1"/>
      <c r="T4" s="521"/>
      <c r="U4" s="521"/>
      <c r="V4" s="521"/>
      <c r="W4" s="521"/>
      <c r="X4" s="521"/>
      <c r="Y4" s="521"/>
      <c r="Z4" s="521"/>
      <c r="AA4" s="521"/>
      <c r="AB4" s="521"/>
      <c r="AC4" s="521"/>
      <c r="AD4" s="521"/>
      <c r="AE4" s="521"/>
      <c r="AF4" s="521"/>
      <c r="AG4" s="521"/>
      <c r="AH4" s="521"/>
      <c r="AI4" s="521"/>
      <c r="AJ4" s="521"/>
      <c r="AK4" s="13"/>
      <c r="AL4" s="13"/>
    </row>
    <row r="5" spans="1:40" ht="119.25" customHeight="1" thickBot="1">
      <c r="A5" s="14" t="s">
        <v>5</v>
      </c>
      <c r="B5" s="15" t="s">
        <v>6</v>
      </c>
      <c r="C5" s="16" t="s">
        <v>7</v>
      </c>
      <c r="D5" s="17" t="s">
        <v>8</v>
      </c>
      <c r="E5" s="18" t="s">
        <v>9</v>
      </c>
      <c r="F5" s="19" t="s">
        <v>10</v>
      </c>
      <c r="G5" s="20" t="s">
        <v>11</v>
      </c>
      <c r="H5" s="20" t="s">
        <v>12</v>
      </c>
      <c r="I5" s="20" t="s">
        <v>13</v>
      </c>
      <c r="J5" s="21" t="s">
        <v>14</v>
      </c>
      <c r="K5" s="22" t="s">
        <v>15</v>
      </c>
      <c r="L5" s="22" t="s">
        <v>16</v>
      </c>
      <c r="M5" s="23" t="s">
        <v>47</v>
      </c>
      <c r="N5" s="24" t="s">
        <v>18</v>
      </c>
      <c r="O5" s="25" t="s">
        <v>19</v>
      </c>
      <c r="P5" s="26" t="s">
        <v>18</v>
      </c>
      <c r="Q5" s="25" t="s">
        <v>20</v>
      </c>
      <c r="R5" s="26" t="s">
        <v>18</v>
      </c>
      <c r="S5" s="25" t="s">
        <v>21</v>
      </c>
      <c r="T5" s="26" t="s">
        <v>18</v>
      </c>
      <c r="U5" s="25" t="s">
        <v>22</v>
      </c>
      <c r="V5" s="26" t="s">
        <v>18</v>
      </c>
      <c r="W5" s="25" t="s">
        <v>23</v>
      </c>
      <c r="X5" s="26" t="s">
        <v>18</v>
      </c>
      <c r="Y5" s="25" t="s">
        <v>24</v>
      </c>
      <c r="Z5" s="27" t="s">
        <v>25</v>
      </c>
      <c r="AA5" s="28" t="s">
        <v>26</v>
      </c>
      <c r="AB5" s="29" t="s">
        <v>27</v>
      </c>
      <c r="AC5" s="30" t="s">
        <v>28</v>
      </c>
      <c r="AD5" s="31" t="s">
        <v>29</v>
      </c>
      <c r="AE5" s="32" t="s">
        <v>30</v>
      </c>
      <c r="AF5" s="31" t="s">
        <v>31</v>
      </c>
      <c r="AG5" s="33" t="s">
        <v>32</v>
      </c>
      <c r="AH5" s="34" t="s">
        <v>33</v>
      </c>
      <c r="AI5" s="35" t="s">
        <v>34</v>
      </c>
      <c r="AJ5" s="36" t="s">
        <v>35</v>
      </c>
      <c r="AK5" s="190" t="s">
        <v>36</v>
      </c>
      <c r="AL5" s="38">
        <v>0.13541666666666666</v>
      </c>
      <c r="AM5" s="191"/>
      <c r="AN5" s="40" t="s">
        <v>37</v>
      </c>
    </row>
    <row r="6" spans="1:41" ht="23.25" customHeight="1">
      <c r="A6" s="42">
        <v>1</v>
      </c>
      <c r="B6" s="192">
        <f>IF(ISNA(VLOOKUP($D6,'[1]data'!$D:$L,8,0)),"",IF(VLOOKUP($D6,'[1]data'!$D:$L,8,0)&gt;0,VLOOKUP($D6,'[1]data'!$D:$L,8,0),""))</f>
      </c>
      <c r="C6" s="192"/>
      <c r="D6" s="193">
        <v>303</v>
      </c>
      <c r="E6" s="194" t="s">
        <v>61</v>
      </c>
      <c r="F6" s="193" t="s">
        <v>49</v>
      </c>
      <c r="G6" s="193"/>
      <c r="H6" s="193" t="s">
        <v>50</v>
      </c>
      <c r="I6" s="47" t="s">
        <v>62</v>
      </c>
      <c r="J6" s="195"/>
      <c r="K6" s="196"/>
      <c r="L6" s="197"/>
      <c r="M6" s="198"/>
      <c r="N6" s="52"/>
      <c r="O6" s="53"/>
      <c r="P6" s="52"/>
      <c r="Q6" s="53"/>
      <c r="R6" s="54"/>
      <c r="S6" s="53"/>
      <c r="T6" s="54"/>
      <c r="U6" s="53"/>
      <c r="V6" s="54"/>
      <c r="W6" s="53"/>
      <c r="X6" s="54"/>
      <c r="Y6" s="53"/>
      <c r="Z6" s="58"/>
      <c r="AA6" s="199"/>
      <c r="AB6" s="199">
        <v>0.013518518518518518</v>
      </c>
      <c r="AC6" s="58"/>
      <c r="AD6" s="200"/>
      <c r="AE6" s="60">
        <f>AB6</f>
        <v>0.013518518518518518</v>
      </c>
      <c r="AF6" s="201"/>
      <c r="AG6" s="202"/>
      <c r="AH6" s="203" t="s">
        <v>52</v>
      </c>
      <c r="AI6" s="64"/>
      <c r="AJ6" s="192"/>
      <c r="AK6" s="192"/>
      <c r="AL6" s="192"/>
      <c r="AM6" s="192"/>
      <c r="AN6" s="65">
        <v>400</v>
      </c>
      <c r="AO6" s="204"/>
    </row>
    <row r="7" spans="1:41" ht="23.25" customHeight="1">
      <c r="A7" s="157">
        <v>2</v>
      </c>
      <c r="B7" s="158"/>
      <c r="C7" s="158"/>
      <c r="D7" s="143">
        <v>302</v>
      </c>
      <c r="E7" s="205" t="s">
        <v>63</v>
      </c>
      <c r="F7" s="143"/>
      <c r="G7" s="143"/>
      <c r="H7" s="143" t="s">
        <v>39</v>
      </c>
      <c r="I7" s="144" t="s">
        <v>64</v>
      </c>
      <c r="J7" s="159">
        <v>0</v>
      </c>
      <c r="K7" s="160"/>
      <c r="L7" s="161"/>
      <c r="M7" s="162"/>
      <c r="N7" s="163"/>
      <c r="O7" s="164"/>
      <c r="P7" s="163"/>
      <c r="Q7" s="164"/>
      <c r="R7" s="165"/>
      <c r="S7" s="164"/>
      <c r="T7" s="165"/>
      <c r="U7" s="164"/>
      <c r="V7" s="165"/>
      <c r="W7" s="164"/>
      <c r="X7" s="165"/>
      <c r="Y7" s="164"/>
      <c r="Z7" s="166"/>
      <c r="AA7" s="148"/>
      <c r="AB7" s="148">
        <v>0.0221875</v>
      </c>
      <c r="AC7" s="166"/>
      <c r="AD7" s="167"/>
      <c r="AE7" s="60">
        <f>AB7</f>
        <v>0.0221875</v>
      </c>
      <c r="AF7" s="168"/>
      <c r="AG7" s="206"/>
      <c r="AH7" s="207" t="s">
        <v>56</v>
      </c>
      <c r="AI7" s="208"/>
      <c r="AJ7" s="158"/>
      <c r="AK7" s="158"/>
      <c r="AL7" s="158"/>
      <c r="AM7" s="158"/>
      <c r="AN7" s="171">
        <v>360</v>
      </c>
      <c r="AO7" s="204"/>
    </row>
    <row r="8" spans="1:41" ht="23.25" customHeight="1">
      <c r="A8" s="157">
        <v>3</v>
      </c>
      <c r="B8" s="158"/>
      <c r="C8" s="158"/>
      <c r="D8" s="143">
        <v>306</v>
      </c>
      <c r="E8" s="205" t="s">
        <v>65</v>
      </c>
      <c r="F8" s="143"/>
      <c r="G8" s="143"/>
      <c r="H8" s="143" t="s">
        <v>66</v>
      </c>
      <c r="I8" s="144" t="s">
        <v>67</v>
      </c>
      <c r="J8" s="159"/>
      <c r="K8" s="160"/>
      <c r="L8" s="161"/>
      <c r="M8" s="162"/>
      <c r="N8" s="163"/>
      <c r="O8" s="164"/>
      <c r="P8" s="163"/>
      <c r="Q8" s="164"/>
      <c r="R8" s="165"/>
      <c r="S8" s="164"/>
      <c r="T8" s="165"/>
      <c r="U8" s="164"/>
      <c r="V8" s="165"/>
      <c r="W8" s="164"/>
      <c r="X8" s="165"/>
      <c r="Y8" s="164"/>
      <c r="Z8" s="166"/>
      <c r="AA8" s="148"/>
      <c r="AB8" s="148">
        <v>0.026747685185185183</v>
      </c>
      <c r="AC8" s="166"/>
      <c r="AD8" s="167"/>
      <c r="AE8" s="60">
        <f>AB8</f>
        <v>0.026747685185185183</v>
      </c>
      <c r="AF8" s="168"/>
      <c r="AG8" s="206"/>
      <c r="AH8" s="207" t="s">
        <v>59</v>
      </c>
      <c r="AI8" s="208"/>
      <c r="AJ8" s="158"/>
      <c r="AK8" s="158"/>
      <c r="AL8" s="158"/>
      <c r="AM8" s="158"/>
      <c r="AN8" s="171">
        <v>330</v>
      </c>
      <c r="AO8" s="204"/>
    </row>
    <row r="9" spans="1:41" ht="23.25" customHeight="1" thickBot="1">
      <c r="A9" s="68">
        <v>4</v>
      </c>
      <c r="B9" s="172"/>
      <c r="C9" s="172"/>
      <c r="D9" s="175">
        <v>301</v>
      </c>
      <c r="E9" s="209" t="s">
        <v>68</v>
      </c>
      <c r="F9" s="175"/>
      <c r="G9" s="175"/>
      <c r="H9" s="175" t="s">
        <v>54</v>
      </c>
      <c r="I9" s="73" t="s">
        <v>69</v>
      </c>
      <c r="J9" s="176"/>
      <c r="K9" s="210"/>
      <c r="L9" s="178"/>
      <c r="M9" s="211"/>
      <c r="N9" s="78"/>
      <c r="O9" s="79"/>
      <c r="P9" s="78"/>
      <c r="Q9" s="79"/>
      <c r="R9" s="80"/>
      <c r="S9" s="79"/>
      <c r="T9" s="80"/>
      <c r="U9" s="79"/>
      <c r="V9" s="80"/>
      <c r="W9" s="79"/>
      <c r="X9" s="80"/>
      <c r="Y9" s="79"/>
      <c r="Z9" s="180"/>
      <c r="AA9" s="181"/>
      <c r="AB9" s="181">
        <v>0.03177083333333333</v>
      </c>
      <c r="AC9" s="180"/>
      <c r="AD9" s="182"/>
      <c r="AE9" s="86">
        <f>AB9</f>
        <v>0.03177083333333333</v>
      </c>
      <c r="AF9" s="184"/>
      <c r="AG9" s="212"/>
      <c r="AH9" s="213" t="s">
        <v>70</v>
      </c>
      <c r="AI9" s="214"/>
      <c r="AJ9" s="172"/>
      <c r="AK9" s="172"/>
      <c r="AL9" s="172"/>
      <c r="AM9" s="172"/>
      <c r="AN9" s="188">
        <v>300</v>
      </c>
      <c r="AO9" s="204"/>
    </row>
    <row r="10" spans="1:35" ht="12" customHeight="1" outlineLevel="1">
      <c r="A10" s="104"/>
      <c r="G10" s="105"/>
      <c r="H10" s="105"/>
      <c r="I10" s="11"/>
      <c r="J10" s="106"/>
      <c r="Q10" s="7"/>
      <c r="R10" s="2"/>
      <c r="S10" s="7"/>
      <c r="T10" s="2"/>
      <c r="U10" s="7"/>
      <c r="V10" s="2"/>
      <c r="W10" s="7"/>
      <c r="X10" s="2"/>
      <c r="Y10" s="7"/>
      <c r="Z10" s="2"/>
      <c r="AB10" s="96"/>
      <c r="AD10" s="96"/>
      <c r="AE10" s="2"/>
      <c r="AG10" s="103"/>
      <c r="AH10" s="96"/>
      <c r="AI10" s="2"/>
    </row>
    <row r="11" spans="1:36" s="104" customFormat="1" ht="21.75" customHeight="1" outlineLevel="1">
      <c r="A11" s="189" t="s">
        <v>44</v>
      </c>
      <c r="B11" s="107"/>
      <c r="C11" s="107"/>
      <c r="D11" s="107"/>
      <c r="E11" s="107"/>
      <c r="F11" s="107"/>
      <c r="G11" s="108"/>
      <c r="H11" s="108"/>
      <c r="I11" s="108"/>
      <c r="J11" s="109"/>
      <c r="K11" s="110"/>
      <c r="L11" s="110"/>
      <c r="M11" s="110"/>
      <c r="N11" s="111"/>
      <c r="O11" s="110"/>
      <c r="P11" s="111"/>
      <c r="Q11" s="110"/>
      <c r="R11" s="111"/>
      <c r="S11" s="107"/>
      <c r="T11" s="111"/>
      <c r="U11" s="107"/>
      <c r="V11" s="111"/>
      <c r="W11" s="107"/>
      <c r="X11" s="111"/>
      <c r="Y11" s="107"/>
      <c r="Z11" s="111"/>
      <c r="AA11" s="112"/>
      <c r="AB11" s="112"/>
      <c r="AC11" s="113"/>
      <c r="AD11" s="112"/>
      <c r="AE11" s="114"/>
      <c r="AF11" s="115"/>
      <c r="AJ11" s="116"/>
    </row>
    <row r="12" spans="1:13" ht="21.75" customHeight="1">
      <c r="A12" s="189" t="s">
        <v>45</v>
      </c>
      <c r="G12" s="2"/>
      <c r="H12" s="2"/>
      <c r="I12" s="4"/>
      <c r="J12" s="5"/>
      <c r="K12" s="6"/>
      <c r="L12" s="6"/>
      <c r="M12" s="6"/>
    </row>
  </sheetData>
  <sheetProtection password="C713" sheet="1"/>
  <mergeCells count="3">
    <mergeCell ref="A1:AJ1"/>
    <mergeCell ref="A2:AJ2"/>
    <mergeCell ref="A4:AJ4"/>
  </mergeCells>
  <printOptions horizontalCentered="1"/>
  <pageMargins left="0.5905511811023623" right="0.5905511811023623" top="0.3937007874015748" bottom="0.3937007874015748" header="0" footer="0"/>
  <pageSetup fitToHeight="3" fitToWidth="1" horizontalDpi="600" verticalDpi="600" orientation="landscape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N11"/>
  <sheetViews>
    <sheetView tabSelected="1" zoomScale="77" zoomScaleNormal="77" zoomScalePageLayoutView="0" workbookViewId="0" topLeftCell="A5">
      <selection activeCell="AO15" sqref="AO15"/>
    </sheetView>
  </sheetViews>
  <sheetFormatPr defaultColWidth="9.140625" defaultRowHeight="21.75" customHeight="1" outlineLevelRow="1" outlineLevelCol="2"/>
  <cols>
    <col min="1" max="1" width="4.28125" style="2" customWidth="1"/>
    <col min="2" max="3" width="3.7109375" style="2" hidden="1" customWidth="1" outlineLevel="1"/>
    <col min="4" max="4" width="4.421875" style="2" bestFit="1" customWidth="1" collapsed="1"/>
    <col min="5" max="5" width="23.140625" style="2" customWidth="1"/>
    <col min="6" max="6" width="13.28125" style="2" hidden="1" customWidth="1" outlineLevel="2"/>
    <col min="7" max="7" width="19.7109375" style="4" hidden="1" customWidth="1"/>
    <col min="8" max="8" width="18.57421875" style="4" hidden="1" customWidth="1" outlineLevel="2"/>
    <col min="9" max="9" width="42.7109375" style="5" customWidth="1" outlineLevel="1" collapsed="1"/>
    <col min="10" max="10" width="4.7109375" style="6" hidden="1" customWidth="1" outlineLevel="2"/>
    <col min="11" max="11" width="8.421875" style="2" hidden="1" customWidth="1" outlineLevel="2"/>
    <col min="12" max="12" width="8.140625" style="2" hidden="1" customWidth="1" outlineLevel="1" collapsed="1"/>
    <col min="13" max="13" width="4.7109375" style="2" customWidth="1" collapsed="1"/>
    <col min="14" max="14" width="3.00390625" style="2" hidden="1" customWidth="1" outlineLevel="1"/>
    <col min="15" max="15" width="5.7109375" style="2" customWidth="1" collapsed="1"/>
    <col min="16" max="16" width="3.00390625" style="2" hidden="1" customWidth="1" outlineLevel="1"/>
    <col min="17" max="17" width="5.421875" style="2" customWidth="1" collapsed="1"/>
    <col min="18" max="18" width="3.140625" style="7" hidden="1" customWidth="1" outlineLevel="1"/>
    <col min="19" max="19" width="8.140625" style="2" customWidth="1" collapsed="1"/>
    <col min="20" max="20" width="3.140625" style="7" hidden="1" customWidth="1" outlineLevel="1"/>
    <col min="21" max="21" width="5.28125" style="2" customWidth="1" collapsed="1"/>
    <col min="22" max="22" width="3.140625" style="7" hidden="1" customWidth="1" outlineLevel="1"/>
    <col min="23" max="23" width="4.8515625" style="2" hidden="1" customWidth="1" collapsed="1"/>
    <col min="24" max="24" width="3.140625" style="7" hidden="1" customWidth="1" outlineLevel="1"/>
    <col min="25" max="25" width="4.8515625" style="2" hidden="1" customWidth="1" collapsed="1"/>
    <col min="26" max="26" width="5.7109375" style="117" hidden="1" customWidth="1"/>
    <col min="27" max="27" width="8.57421875" style="2" hidden="1" customWidth="1" outlineLevel="1"/>
    <col min="28" max="28" width="8.57421875" style="2" customWidth="1" collapsed="1"/>
    <col min="29" max="29" width="6.421875" style="8" hidden="1" customWidth="1"/>
    <col min="30" max="30" width="9.57421875" style="2" hidden="1" customWidth="1"/>
    <col min="31" max="31" width="12.57421875" style="96" customWidth="1"/>
    <col min="32" max="32" width="3.8515625" style="2" hidden="1" customWidth="1"/>
    <col min="33" max="33" width="3.00390625" style="2" hidden="1" customWidth="1"/>
    <col min="34" max="34" width="4.28125" style="103" customWidth="1"/>
    <col min="35" max="35" width="8.421875" style="96" hidden="1" customWidth="1" outlineLevel="1"/>
    <col min="36" max="36" width="6.28125" style="2" hidden="1" customWidth="1" outlineLevel="1"/>
    <col min="37" max="37" width="9.140625" style="2" hidden="1" customWidth="1" outlineLevel="2"/>
    <col min="38" max="38" width="7.7109375" style="2" hidden="1" customWidth="1" outlineLevel="2"/>
    <col min="39" max="39" width="0" style="2" hidden="1" customWidth="1" outlineLevel="1"/>
    <col min="40" max="40" width="9.140625" style="2" customWidth="1" collapsed="1"/>
    <col min="41" max="16384" width="9.140625" style="2" customWidth="1"/>
  </cols>
  <sheetData>
    <row r="1" spans="1:38" ht="53.25" customHeight="1">
      <c r="A1" s="520" t="s">
        <v>0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1"/>
      <c r="AK1" s="1"/>
      <c r="AL1" s="1"/>
    </row>
    <row r="2" spans="1:38" ht="66.75" customHeight="1" thickBot="1">
      <c r="A2" s="509" t="s">
        <v>1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1"/>
      <c r="AL2" s="1"/>
    </row>
    <row r="3" spans="1:38" ht="15" customHeight="1" thickTop="1">
      <c r="A3" s="3" t="s">
        <v>2</v>
      </c>
      <c r="B3" s="3"/>
      <c r="C3" s="3"/>
      <c r="D3" s="3"/>
      <c r="E3" s="3"/>
      <c r="F3" s="3"/>
      <c r="G3" s="2"/>
      <c r="H3" s="2"/>
      <c r="I3" s="4"/>
      <c r="J3" s="5"/>
      <c r="K3" s="6"/>
      <c r="L3" s="6"/>
      <c r="M3" s="6"/>
      <c r="N3" s="7"/>
      <c r="P3" s="7"/>
      <c r="Z3" s="7"/>
      <c r="AE3" s="2"/>
      <c r="AH3" s="9" t="s">
        <v>3</v>
      </c>
      <c r="AI3" s="9"/>
      <c r="AJ3" s="10"/>
      <c r="AK3" s="11"/>
      <c r="AL3" s="12"/>
    </row>
    <row r="4" spans="1:38" ht="26.25" customHeight="1" thickBot="1">
      <c r="A4" s="523" t="s">
        <v>46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1"/>
      <c r="T4" s="521"/>
      <c r="U4" s="521"/>
      <c r="V4" s="521"/>
      <c r="W4" s="521"/>
      <c r="X4" s="521"/>
      <c r="Y4" s="521"/>
      <c r="Z4" s="521"/>
      <c r="AA4" s="521"/>
      <c r="AB4" s="521"/>
      <c r="AC4" s="521"/>
      <c r="AD4" s="521"/>
      <c r="AE4" s="521"/>
      <c r="AF4" s="521"/>
      <c r="AG4" s="521"/>
      <c r="AH4" s="521"/>
      <c r="AI4" s="521"/>
      <c r="AJ4" s="521"/>
      <c r="AK4" s="13"/>
      <c r="AL4" s="13"/>
    </row>
    <row r="5" spans="1:40" ht="119.25" customHeight="1" thickBot="1">
      <c r="A5" s="118" t="s">
        <v>5</v>
      </c>
      <c r="B5" s="119" t="s">
        <v>6</v>
      </c>
      <c r="C5" s="120" t="s">
        <v>7</v>
      </c>
      <c r="D5" s="121" t="s">
        <v>8</v>
      </c>
      <c r="E5" s="122" t="s">
        <v>9</v>
      </c>
      <c r="F5" s="122" t="s">
        <v>10</v>
      </c>
      <c r="G5" s="123" t="s">
        <v>11</v>
      </c>
      <c r="H5" s="123" t="s">
        <v>12</v>
      </c>
      <c r="I5" s="123" t="s">
        <v>13</v>
      </c>
      <c r="J5" s="124" t="s">
        <v>14</v>
      </c>
      <c r="K5" s="125" t="s">
        <v>15</v>
      </c>
      <c r="L5" s="125" t="s">
        <v>16</v>
      </c>
      <c r="M5" s="126" t="s">
        <v>47</v>
      </c>
      <c r="N5" s="127" t="s">
        <v>18</v>
      </c>
      <c r="O5" s="128" t="s">
        <v>19</v>
      </c>
      <c r="P5" s="129" t="s">
        <v>18</v>
      </c>
      <c r="Q5" s="128" t="s">
        <v>20</v>
      </c>
      <c r="R5" s="129" t="s">
        <v>18</v>
      </c>
      <c r="S5" s="128" t="s">
        <v>21</v>
      </c>
      <c r="T5" s="129" t="s">
        <v>18</v>
      </c>
      <c r="U5" s="128" t="s">
        <v>22</v>
      </c>
      <c r="V5" s="129" t="s">
        <v>18</v>
      </c>
      <c r="W5" s="128" t="s">
        <v>23</v>
      </c>
      <c r="X5" s="129" t="s">
        <v>18</v>
      </c>
      <c r="Y5" s="128" t="s">
        <v>24</v>
      </c>
      <c r="Z5" s="130" t="s">
        <v>25</v>
      </c>
      <c r="AA5" s="131" t="s">
        <v>26</v>
      </c>
      <c r="AB5" s="132" t="s">
        <v>27</v>
      </c>
      <c r="AC5" s="133" t="s">
        <v>28</v>
      </c>
      <c r="AD5" s="134" t="s">
        <v>29</v>
      </c>
      <c r="AE5" s="135" t="s">
        <v>30</v>
      </c>
      <c r="AF5" s="134" t="s">
        <v>31</v>
      </c>
      <c r="AG5" s="136" t="s">
        <v>32</v>
      </c>
      <c r="AH5" s="137" t="s">
        <v>33</v>
      </c>
      <c r="AI5" s="29" t="s">
        <v>34</v>
      </c>
      <c r="AJ5" s="36" t="s">
        <v>35</v>
      </c>
      <c r="AK5" s="37" t="s">
        <v>36</v>
      </c>
      <c r="AL5" s="38">
        <v>0.13541666666666666</v>
      </c>
      <c r="AM5" s="39"/>
      <c r="AN5" s="138" t="s">
        <v>37</v>
      </c>
    </row>
    <row r="6" spans="1:40" ht="23.25" customHeight="1">
      <c r="A6" s="139">
        <v>3</v>
      </c>
      <c r="B6" s="140"/>
      <c r="C6" s="140"/>
      <c r="D6" s="141">
        <v>402</v>
      </c>
      <c r="E6" s="142" t="s">
        <v>48</v>
      </c>
      <c r="F6" s="143" t="s">
        <v>49</v>
      </c>
      <c r="G6" s="143"/>
      <c r="H6" s="143" t="s">
        <v>50</v>
      </c>
      <c r="I6" s="144" t="s">
        <v>51</v>
      </c>
      <c r="J6" s="145"/>
      <c r="K6" s="145"/>
      <c r="L6" s="145"/>
      <c r="M6" s="145"/>
      <c r="N6" s="140"/>
      <c r="O6" s="140"/>
      <c r="P6" s="140"/>
      <c r="Q6" s="140"/>
      <c r="R6" s="146"/>
      <c r="S6" s="140"/>
      <c r="T6" s="146"/>
      <c r="U6" s="140"/>
      <c r="V6" s="146"/>
      <c r="W6" s="140"/>
      <c r="X6" s="146"/>
      <c r="Y6" s="140"/>
      <c r="Z6" s="147"/>
      <c r="AA6" s="140"/>
      <c r="AB6" s="148">
        <v>0.011817129629629629</v>
      </c>
      <c r="AC6" s="149"/>
      <c r="AD6" s="150"/>
      <c r="AE6" s="151">
        <f>AB6</f>
        <v>0.011817129629629629</v>
      </c>
      <c r="AF6" s="152"/>
      <c r="AG6" s="150"/>
      <c r="AH6" s="153" t="s">
        <v>52</v>
      </c>
      <c r="AI6" s="154"/>
      <c r="AJ6" s="44"/>
      <c r="AK6" s="155"/>
      <c r="AL6" s="155"/>
      <c r="AM6" s="155"/>
      <c r="AN6" s="156">
        <v>400</v>
      </c>
    </row>
    <row r="7" spans="1:40" ht="23.25" customHeight="1">
      <c r="A7" s="157">
        <v>1</v>
      </c>
      <c r="B7" s="158">
        <f>IF(ISNA(VLOOKUP($D7,'[1]data'!$D:$L,8,0)),"",IF(VLOOKUP($D7,'[1]data'!$D:$L,8,0)&gt;0,VLOOKUP($D7,'[1]data'!$D:$L,8,0),""))</f>
      </c>
      <c r="C7" s="158"/>
      <c r="D7" s="141">
        <v>401</v>
      </c>
      <c r="E7" s="142" t="s">
        <v>53</v>
      </c>
      <c r="F7" s="143"/>
      <c r="G7" s="143"/>
      <c r="H7" s="143" t="s">
        <v>54</v>
      </c>
      <c r="I7" s="144" t="s">
        <v>55</v>
      </c>
      <c r="J7" s="159">
        <v>0</v>
      </c>
      <c r="K7" s="160"/>
      <c r="L7" s="161"/>
      <c r="M7" s="162"/>
      <c r="N7" s="163"/>
      <c r="O7" s="164"/>
      <c r="P7" s="163"/>
      <c r="Q7" s="164"/>
      <c r="R7" s="165"/>
      <c r="S7" s="164"/>
      <c r="T7" s="165"/>
      <c r="U7" s="164"/>
      <c r="V7" s="165"/>
      <c r="W7" s="164"/>
      <c r="X7" s="165"/>
      <c r="Y7" s="164"/>
      <c r="Z7" s="166">
        <f>SUM(N7,P7,R7,T7,V7,X7)</f>
        <v>0</v>
      </c>
      <c r="AA7" s="148"/>
      <c r="AB7" s="148">
        <v>0.015891203703703703</v>
      </c>
      <c r="AC7" s="166"/>
      <c r="AD7" s="167"/>
      <c r="AE7" s="151">
        <f>AB7</f>
        <v>0.015891203703703703</v>
      </c>
      <c r="AF7" s="168">
        <f>IF(ISNUMBER(AE7),0,IF(AE7="прев. КВ",2,IF(AE7="сн с этапов",1,IF(AE7="не старт.",4,IF(AE7="не фин.",5,3)))))</f>
        <v>0</v>
      </c>
      <c r="AG7" s="169"/>
      <c r="AH7" s="153" t="s">
        <v>56</v>
      </c>
      <c r="AI7" s="170">
        <f>IF(AF7=0,AE7/SMALL($AE$6:$AE$7,1),"")</f>
        <v>1.3447600391772772</v>
      </c>
      <c r="AJ7" s="65"/>
      <c r="AK7" s="11"/>
      <c r="AL7" s="11"/>
      <c r="AM7" s="11"/>
      <c r="AN7" s="171">
        <v>360</v>
      </c>
    </row>
    <row r="8" spans="1:40" s="96" customFormat="1" ht="24.75" customHeight="1" outlineLevel="1" thickBot="1">
      <c r="A8" s="68">
        <v>2</v>
      </c>
      <c r="B8" s="172">
        <f>IF(ISNA(VLOOKUP($D8,'[1]data'!$D:$L,8,0)),"",IF(VLOOKUP($D8,'[1]data'!$D:$L,8,0)&gt;0,VLOOKUP($D8,'[1]data'!$D:$L,8,0),""))</f>
      </c>
      <c r="C8" s="172"/>
      <c r="D8" s="173">
        <v>404</v>
      </c>
      <c r="E8" s="174" t="s">
        <v>57</v>
      </c>
      <c r="F8" s="175"/>
      <c r="G8" s="175"/>
      <c r="H8" s="175" t="s">
        <v>58</v>
      </c>
      <c r="I8" s="73" t="s">
        <v>325</v>
      </c>
      <c r="J8" s="176">
        <f>IF(ISNA(VLOOKUP($D8,'[1]data'!$D:$L,7,0)),"",VLOOKUP($D8,'[1]data'!$D:$L,7,0))</f>
      </c>
      <c r="K8" s="177"/>
      <c r="L8" s="178"/>
      <c r="M8" s="179"/>
      <c r="N8" s="78"/>
      <c r="O8" s="79"/>
      <c r="P8" s="78"/>
      <c r="Q8" s="79"/>
      <c r="R8" s="80"/>
      <c r="S8" s="79"/>
      <c r="T8" s="80"/>
      <c r="U8" s="79"/>
      <c r="V8" s="80"/>
      <c r="W8" s="79"/>
      <c r="X8" s="80"/>
      <c r="Y8" s="79"/>
      <c r="Z8" s="180">
        <f>SUM(N8,P8,R8,T8,V8,X8)</f>
        <v>0</v>
      </c>
      <c r="AA8" s="181"/>
      <c r="AB8" s="181">
        <v>0.03804398148148148</v>
      </c>
      <c r="AC8" s="180"/>
      <c r="AD8" s="182"/>
      <c r="AE8" s="183">
        <f>AB8</f>
        <v>0.03804398148148148</v>
      </c>
      <c r="AF8" s="184">
        <f>IF(ISNUMBER(AE8),0,IF(AE8="прев. КВ",2,IF(AE8="сн с этапов",1,IF(AE8="не старт.",4,IF(AE8="не фин.",5,3)))))</f>
        <v>0</v>
      </c>
      <c r="AG8" s="185"/>
      <c r="AH8" s="186" t="s">
        <v>59</v>
      </c>
      <c r="AI8" s="187">
        <f>IF(AF8=0,AE8/SMALL($AE$6:$AE$7,1),"")</f>
        <v>3.2193927522037216</v>
      </c>
      <c r="AJ8" s="94"/>
      <c r="AK8" s="92"/>
      <c r="AL8" s="93"/>
      <c r="AM8" s="94"/>
      <c r="AN8" s="188">
        <v>330</v>
      </c>
    </row>
    <row r="9" spans="1:35" ht="12" customHeight="1" outlineLevel="1">
      <c r="A9" s="104"/>
      <c r="G9" s="105"/>
      <c r="H9" s="105"/>
      <c r="I9" s="11"/>
      <c r="J9" s="106"/>
      <c r="Q9" s="7"/>
      <c r="R9" s="2"/>
      <c r="S9" s="7"/>
      <c r="T9" s="2"/>
      <c r="U9" s="7"/>
      <c r="V9" s="2"/>
      <c r="W9" s="7"/>
      <c r="X9" s="2"/>
      <c r="Y9" s="7"/>
      <c r="Z9" s="2"/>
      <c r="AB9" s="96"/>
      <c r="AD9" s="96"/>
      <c r="AE9" s="2"/>
      <c r="AG9" s="103"/>
      <c r="AH9" s="96"/>
      <c r="AI9" s="2"/>
    </row>
    <row r="10" spans="1:36" s="104" customFormat="1" ht="21.75" customHeight="1" outlineLevel="1">
      <c r="A10" s="189" t="s">
        <v>44</v>
      </c>
      <c r="B10" s="107"/>
      <c r="C10" s="107"/>
      <c r="D10" s="107"/>
      <c r="E10" s="107"/>
      <c r="F10" s="107"/>
      <c r="G10" s="108"/>
      <c r="H10" s="108"/>
      <c r="I10" s="108"/>
      <c r="J10" s="109"/>
      <c r="K10" s="110"/>
      <c r="L10" s="110"/>
      <c r="M10" s="110"/>
      <c r="N10" s="111"/>
      <c r="O10" s="110"/>
      <c r="P10" s="111"/>
      <c r="Q10" s="110"/>
      <c r="R10" s="111"/>
      <c r="S10" s="107"/>
      <c r="T10" s="111"/>
      <c r="U10" s="107"/>
      <c r="V10" s="111"/>
      <c r="W10" s="107"/>
      <c r="X10" s="111"/>
      <c r="Y10" s="107"/>
      <c r="Z10" s="111"/>
      <c r="AA10" s="112"/>
      <c r="AB10" s="112"/>
      <c r="AC10" s="113"/>
      <c r="AD10" s="112"/>
      <c r="AE10" s="114"/>
      <c r="AF10" s="115"/>
      <c r="AJ10" s="116"/>
    </row>
    <row r="11" spans="1:13" ht="21.75" customHeight="1">
      <c r="A11" s="189" t="s">
        <v>45</v>
      </c>
      <c r="G11" s="2"/>
      <c r="H11" s="2"/>
      <c r="I11" s="4"/>
      <c r="J11" s="5"/>
      <c r="K11" s="6"/>
      <c r="L11" s="6"/>
      <c r="M11" s="6"/>
    </row>
  </sheetData>
  <sheetProtection password="C713" sheet="1"/>
  <mergeCells count="3">
    <mergeCell ref="A1:AJ1"/>
    <mergeCell ref="A2:AJ2"/>
    <mergeCell ref="A4:AJ4"/>
  </mergeCells>
  <printOptions horizontalCentered="1"/>
  <pageMargins left="0.5905511811023623" right="0.5905511811023623" top="0.3937007874015748" bottom="0.3937007874015748" header="0" footer="0"/>
  <pageSetup fitToHeight="3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S61"/>
  <sheetViews>
    <sheetView zoomScale="62" zoomScaleNormal="62" zoomScalePageLayoutView="0" workbookViewId="0" topLeftCell="A1">
      <selection activeCell="AV20" sqref="AV20"/>
    </sheetView>
  </sheetViews>
  <sheetFormatPr defaultColWidth="9.140625" defaultRowHeight="12.75" outlineLevelRow="1" outlineLevelCol="1"/>
  <cols>
    <col min="1" max="1" width="4.28125" style="2" customWidth="1"/>
    <col min="2" max="2" width="4.28125" style="2" hidden="1" customWidth="1" outlineLevel="1"/>
    <col min="3" max="3" width="3.7109375" style="2" hidden="1" customWidth="1" collapsed="1"/>
    <col min="4" max="4" width="4.421875" style="2" hidden="1" customWidth="1"/>
    <col min="5" max="5" width="34.7109375" style="2" customWidth="1"/>
    <col min="6" max="6" width="24.140625" style="2" hidden="1" customWidth="1" outlineLevel="1"/>
    <col min="7" max="7" width="25.00390625" style="4" hidden="1" customWidth="1"/>
    <col min="8" max="8" width="18.00390625" style="4" hidden="1" customWidth="1" outlineLevel="1"/>
    <col min="9" max="9" width="6.421875" style="4" customWidth="1" collapsed="1"/>
    <col min="10" max="10" width="25.00390625" style="5" customWidth="1"/>
    <col min="11" max="11" width="5.140625" style="5" hidden="1" customWidth="1"/>
    <col min="12" max="12" width="5.7109375" style="5" hidden="1" customWidth="1"/>
    <col min="13" max="13" width="5.8515625" style="5" hidden="1" customWidth="1" outlineLevel="1"/>
    <col min="14" max="14" width="3.421875" style="6" hidden="1" customWidth="1" outlineLevel="1"/>
    <col min="15" max="15" width="9.140625" style="6" hidden="1" customWidth="1"/>
    <col min="16" max="16" width="9.00390625" style="2" hidden="1" customWidth="1"/>
    <col min="17" max="17" width="5.57421875" style="117" hidden="1" customWidth="1" outlineLevel="1"/>
    <col min="18" max="18" width="5.140625" style="2" bestFit="1" customWidth="1" collapsed="1"/>
    <col min="19" max="19" width="7.00390625" style="117" hidden="1" customWidth="1" outlineLevel="1"/>
    <col min="20" max="20" width="4.57421875" style="2" customWidth="1" collapsed="1"/>
    <col min="21" max="21" width="5.57421875" style="117" hidden="1" customWidth="1" outlineLevel="1"/>
    <col min="22" max="22" width="5.140625" style="2" bestFit="1" customWidth="1" collapsed="1"/>
    <col min="23" max="23" width="7.00390625" style="117" hidden="1" customWidth="1" outlineLevel="1"/>
    <col min="24" max="24" width="5.140625" style="2" customWidth="1" collapsed="1"/>
    <col min="25" max="25" width="5.57421875" style="117" hidden="1" customWidth="1" outlineLevel="1"/>
    <col min="26" max="26" width="5.140625" style="2" customWidth="1" collapsed="1"/>
    <col min="27" max="27" width="5.57421875" style="117" hidden="1" customWidth="1" outlineLevel="1"/>
    <col min="28" max="28" width="5.00390625" style="2" hidden="1" customWidth="1" collapsed="1"/>
    <col min="29" max="29" width="5.57421875" style="117" hidden="1" customWidth="1" outlineLevel="1"/>
    <col min="30" max="30" width="5.140625" style="2" hidden="1" customWidth="1" collapsed="1"/>
    <col min="31" max="31" width="8.28125" style="2" hidden="1" customWidth="1" outlineLevel="1"/>
    <col min="32" max="33" width="6.57421875" style="2" hidden="1" customWidth="1" outlineLevel="1"/>
    <col min="34" max="34" width="11.00390625" style="218" customWidth="1" collapsed="1"/>
    <col min="35" max="35" width="11.8515625" style="292" customWidth="1"/>
    <col min="36" max="36" width="3.00390625" style="2" hidden="1" customWidth="1"/>
    <col min="37" max="37" width="3.00390625" style="2" customWidth="1"/>
    <col min="38" max="38" width="4.8515625" style="220" customWidth="1"/>
    <col min="39" max="39" width="5.57421875" style="220" customWidth="1" outlineLevel="1"/>
    <col min="40" max="40" width="10.7109375" style="96" hidden="1" customWidth="1" outlineLevel="1"/>
    <col min="41" max="41" width="3.140625" style="2" hidden="1" customWidth="1" outlineLevel="1"/>
    <col min="42" max="42" width="7.421875" style="2" customWidth="1" collapsed="1"/>
    <col min="43" max="45" width="9.140625" style="2" hidden="1" customWidth="1" outlineLevel="1"/>
    <col min="46" max="46" width="9.140625" style="2" customWidth="1" collapsed="1"/>
    <col min="47" max="16384" width="9.140625" style="2" customWidth="1"/>
  </cols>
  <sheetData>
    <row r="1" spans="1:44" ht="54" customHeight="1">
      <c r="A1" s="470" t="str">
        <f>'[4]tmp'!A1</f>
        <v>КОМИТЕТ ПО ФИЗИЧЕСКОЙ КУЛЬТУРЕ, СПОРТУ И МОЛОДЁЖНОЙ ПОЛИТИКЕ ГОРОДА ПЕНЗЫ
ФЕДЕРАЦИЯ СПОРТИВНОГО ТУРИЗМА ПЕНЗЕНСКОЙ ОБЛАСТИ
ЦЕНТР ДЕТСКОГО ЮНОШЕСКОГО ТУРИЗМА И ЭКСКУРСИЙ ГОРОДА ПЕНЗЫ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470"/>
      <c r="AN1" s="470"/>
      <c r="AO1" s="470"/>
      <c r="AP1" s="470"/>
      <c r="AQ1" s="1"/>
      <c r="AR1" s="1"/>
    </row>
    <row r="2" spans="1:44" ht="54" customHeight="1" thickBot="1">
      <c r="A2" s="471" t="str">
        <f>'[4]tmp'!A2</f>
        <v>ПЕРВЕНСТВО ГОРОДА ПО СПОРТИВНОМУ ТУРИЗМУ
(ДИСЦИПЛНА ДИСТАНЦИИ-ПЕШЕХОДНЫЕ)
НОМЕР-КОД ВИДА СПОРТА 0840005411Я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1"/>
      <c r="AL2" s="471"/>
      <c r="AM2" s="471"/>
      <c r="AN2" s="471"/>
      <c r="AO2" s="471"/>
      <c r="AP2" s="471"/>
      <c r="AQ2" s="1"/>
      <c r="AR2" s="1"/>
    </row>
    <row r="3" spans="1:44" ht="13.5" thickTop="1">
      <c r="A3" s="3" t="str">
        <f>ShapkaData</f>
        <v>15-17 апреля 2011 года</v>
      </c>
      <c r="B3" s="3"/>
      <c r="C3" s="3"/>
      <c r="D3" s="3"/>
      <c r="E3" s="3"/>
      <c r="F3" s="3"/>
      <c r="G3" s="2"/>
      <c r="H3" s="2"/>
      <c r="I3" s="2"/>
      <c r="J3" s="4"/>
      <c r="K3" s="4"/>
      <c r="L3" s="4"/>
      <c r="M3" s="4"/>
      <c r="N3" s="5"/>
      <c r="O3" s="5"/>
      <c r="P3" s="6"/>
      <c r="R3" s="7"/>
      <c r="V3" s="7"/>
      <c r="AI3" s="219"/>
      <c r="AK3" s="96"/>
      <c r="AM3" s="221"/>
      <c r="AN3" s="9"/>
      <c r="AO3" s="10"/>
      <c r="AP3" s="9" t="str">
        <f>ShapkaWhere</f>
        <v>г. Пенза, Ахунский лесной массив</v>
      </c>
      <c r="AQ3" s="11"/>
      <c r="AR3" s="12"/>
    </row>
    <row r="4" spans="1:44" ht="60" customHeight="1" thickBot="1">
      <c r="A4" s="472" t="s">
        <v>84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472"/>
      <c r="Y4" s="472"/>
      <c r="Z4" s="472"/>
      <c r="AA4" s="472"/>
      <c r="AB4" s="472"/>
      <c r="AC4" s="472"/>
      <c r="AD4" s="472"/>
      <c r="AE4" s="472"/>
      <c r="AF4" s="472"/>
      <c r="AG4" s="472"/>
      <c r="AH4" s="472"/>
      <c r="AI4" s="472"/>
      <c r="AJ4" s="472"/>
      <c r="AK4" s="472"/>
      <c r="AL4" s="472"/>
      <c r="AM4" s="472"/>
      <c r="AN4" s="472"/>
      <c r="AO4" s="472"/>
      <c r="AP4" s="472"/>
      <c r="AQ4" s="13"/>
      <c r="AR4" s="13"/>
    </row>
    <row r="5" spans="1:45" ht="17.25" customHeight="1" thickBot="1">
      <c r="A5" s="473" t="s">
        <v>5</v>
      </c>
      <c r="B5" s="479" t="s">
        <v>85</v>
      </c>
      <c r="C5" s="477" t="s">
        <v>86</v>
      </c>
      <c r="D5" s="479" t="s">
        <v>8</v>
      </c>
      <c r="E5" s="481" t="s">
        <v>9</v>
      </c>
      <c r="F5" s="122"/>
      <c r="G5" s="483" t="s">
        <v>11</v>
      </c>
      <c r="H5" s="485" t="s">
        <v>12</v>
      </c>
      <c r="I5" s="458" t="s">
        <v>87</v>
      </c>
      <c r="J5" s="460" t="s">
        <v>88</v>
      </c>
      <c r="K5" s="458" t="s">
        <v>89</v>
      </c>
      <c r="L5" s="462" t="s">
        <v>90</v>
      </c>
      <c r="M5" s="456" t="s">
        <v>91</v>
      </c>
      <c r="N5" s="456" t="s">
        <v>92</v>
      </c>
      <c r="O5" s="487" t="s">
        <v>93</v>
      </c>
      <c r="P5" s="465" t="s">
        <v>94</v>
      </c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6"/>
      <c r="AJ5" s="466"/>
      <c r="AK5" s="466"/>
      <c r="AL5" s="466"/>
      <c r="AM5" s="466"/>
      <c r="AN5" s="466"/>
      <c r="AO5" s="467"/>
      <c r="AP5" s="468" t="s">
        <v>95</v>
      </c>
      <c r="AQ5" s="13"/>
      <c r="AR5" s="226" t="s">
        <v>96</v>
      </c>
      <c r="AS5" s="2" t="s">
        <v>97</v>
      </c>
    </row>
    <row r="6" spans="1:45" ht="140.25" customHeight="1" thickBot="1">
      <c r="A6" s="494"/>
      <c r="B6" s="495"/>
      <c r="C6" s="496"/>
      <c r="D6" s="495"/>
      <c r="E6" s="497"/>
      <c r="F6" s="227" t="s">
        <v>10</v>
      </c>
      <c r="G6" s="498"/>
      <c r="H6" s="499"/>
      <c r="I6" s="490"/>
      <c r="J6" s="491"/>
      <c r="K6" s="490"/>
      <c r="L6" s="492"/>
      <c r="M6" s="493"/>
      <c r="N6" s="457"/>
      <c r="O6" s="488"/>
      <c r="P6" s="228" t="s">
        <v>98</v>
      </c>
      <c r="Q6" s="229" t="s">
        <v>18</v>
      </c>
      <c r="R6" s="23" t="s">
        <v>17</v>
      </c>
      <c r="S6" s="229" t="s">
        <v>18</v>
      </c>
      <c r="T6" s="25" t="s">
        <v>19</v>
      </c>
      <c r="U6" s="229" t="s">
        <v>18</v>
      </c>
      <c r="V6" s="25" t="s">
        <v>99</v>
      </c>
      <c r="W6" s="229" t="s">
        <v>18</v>
      </c>
      <c r="X6" s="25" t="s">
        <v>100</v>
      </c>
      <c r="Y6" s="229" t="s">
        <v>18</v>
      </c>
      <c r="Z6" s="25" t="s">
        <v>101</v>
      </c>
      <c r="AA6" s="229" t="s">
        <v>18</v>
      </c>
      <c r="AB6" s="25" t="s">
        <v>102</v>
      </c>
      <c r="AC6" s="229" t="s">
        <v>18</v>
      </c>
      <c r="AD6" s="25" t="s">
        <v>103</v>
      </c>
      <c r="AE6" s="35" t="s">
        <v>26</v>
      </c>
      <c r="AF6" s="230" t="s">
        <v>104</v>
      </c>
      <c r="AG6" s="230" t="s">
        <v>105</v>
      </c>
      <c r="AH6" s="231" t="s">
        <v>27</v>
      </c>
      <c r="AI6" s="32" t="s">
        <v>94</v>
      </c>
      <c r="AJ6" s="31" t="s">
        <v>31</v>
      </c>
      <c r="AK6" s="33" t="s">
        <v>106</v>
      </c>
      <c r="AL6" s="232" t="s">
        <v>33</v>
      </c>
      <c r="AM6" s="233" t="s">
        <v>37</v>
      </c>
      <c r="AN6" s="35" t="s">
        <v>34</v>
      </c>
      <c r="AO6" s="36" t="s">
        <v>107</v>
      </c>
      <c r="AP6" s="489" t="s">
        <v>95</v>
      </c>
      <c r="AQ6" s="234" t="s">
        <v>36</v>
      </c>
      <c r="AR6" s="235">
        <v>0.027777777777777776</v>
      </c>
      <c r="AS6" s="235">
        <v>0.027777777777777776</v>
      </c>
    </row>
    <row r="7" spans="1:44" ht="15">
      <c r="A7" s="42">
        <v>1</v>
      </c>
      <c r="B7" s="236"/>
      <c r="C7" s="237" t="s">
        <v>108</v>
      </c>
      <c r="D7" s="238">
        <v>104</v>
      </c>
      <c r="E7" s="143" t="s">
        <v>38</v>
      </c>
      <c r="F7" s="205"/>
      <c r="G7" s="239"/>
      <c r="H7" s="143" t="s">
        <v>39</v>
      </c>
      <c r="I7" s="240" t="s">
        <v>109</v>
      </c>
      <c r="J7" s="141" t="s">
        <v>110</v>
      </c>
      <c r="K7" s="241">
        <v>1998</v>
      </c>
      <c r="L7" s="242" t="s">
        <v>111</v>
      </c>
      <c r="M7" s="243">
        <v>0</v>
      </c>
      <c r="N7" s="244" t="s">
        <v>97</v>
      </c>
      <c r="O7" s="245"/>
      <c r="P7" s="216"/>
      <c r="Q7" s="166"/>
      <c r="R7" s="158"/>
      <c r="S7" s="166"/>
      <c r="T7" s="158"/>
      <c r="U7" s="246"/>
      <c r="V7" s="158"/>
      <c r="W7" s="246"/>
      <c r="X7" s="158"/>
      <c r="Y7" s="246"/>
      <c r="Z7" s="158"/>
      <c r="AA7" s="246"/>
      <c r="AB7" s="158"/>
      <c r="AC7" s="246"/>
      <c r="AD7" s="158"/>
      <c r="AE7" s="148"/>
      <c r="AF7" s="166">
        <f aca="true" t="shared" si="0" ref="AF7:AF12">SUM(Q7,S7,U7,W7,Y7,AA7,AC7)</f>
        <v>0</v>
      </c>
      <c r="AG7" s="166"/>
      <c r="AH7" s="235">
        <v>0.0069212962962963</v>
      </c>
      <c r="AI7" s="235">
        <f aca="true" t="shared" si="1" ref="AI7:AI12">IF(AH7&lt;&gt;"",IF(AH7="сход","сход",IF(OR(AND(N7="м",AH7&gt;$AR$6),AND(N7="ж",AH7&gt;$AS$6)),"прев. КВ",IF(AK7&gt;0,"сн с этапов",AH7))),"не фин.")</f>
        <v>0.0069212962962963</v>
      </c>
      <c r="AJ7" s="61">
        <f aca="true" t="shared" si="2" ref="AJ7:AJ12">IF(ISNUMBER(AI7),0,IF(AI7="прев. КВ",2,IF(AI7="сн с этапов",1,IF(AI7="не фин.",4,3))))</f>
        <v>0</v>
      </c>
      <c r="AK7" s="247">
        <f aca="true" t="shared" si="3" ref="AK7:AK12">COUNTIF(R7:AD7,"сн")</f>
        <v>0</v>
      </c>
      <c r="AL7" s="248">
        <v>1</v>
      </c>
      <c r="AM7" s="249">
        <f>IF(ISNA(VLOOKUP(AL7,'[4]очки'!$A:$B,2,0)),0,IF(AJ7&gt;1,0,VLOOKUP(AL7,'[4]очки'!$A:$B,2,0)))</f>
        <v>100</v>
      </c>
      <c r="AN7" s="208">
        <f>IF(AJ7=0,AI7/SMALL($AI$7:$AI$12,1),"")</f>
        <v>1</v>
      </c>
      <c r="AO7" s="171"/>
      <c r="AP7" s="250"/>
      <c r="AQ7" s="234"/>
      <c r="AR7" s="251"/>
    </row>
    <row r="8" spans="1:44" ht="15">
      <c r="A8" s="42">
        <v>2</v>
      </c>
      <c r="B8" s="236"/>
      <c r="C8" s="237" t="s">
        <v>108</v>
      </c>
      <c r="D8" s="238">
        <v>104</v>
      </c>
      <c r="E8" s="143" t="s">
        <v>38</v>
      </c>
      <c r="F8" s="205"/>
      <c r="G8" s="239"/>
      <c r="H8" s="143" t="s">
        <v>39</v>
      </c>
      <c r="I8" s="240" t="s">
        <v>112</v>
      </c>
      <c r="J8" s="141" t="s">
        <v>113</v>
      </c>
      <c r="K8" s="252">
        <v>1998</v>
      </c>
      <c r="L8" s="242" t="s">
        <v>114</v>
      </c>
      <c r="M8" s="243">
        <v>0.3</v>
      </c>
      <c r="N8" s="244" t="s">
        <v>97</v>
      </c>
      <c r="O8" s="245"/>
      <c r="P8" s="216"/>
      <c r="Q8" s="166"/>
      <c r="R8" s="158"/>
      <c r="S8" s="166"/>
      <c r="T8" s="158"/>
      <c r="U8" s="246"/>
      <c r="V8" s="158"/>
      <c r="W8" s="246"/>
      <c r="X8" s="158"/>
      <c r="Y8" s="246"/>
      <c r="Z8" s="158"/>
      <c r="AA8" s="246"/>
      <c r="AB8" s="158"/>
      <c r="AC8" s="246"/>
      <c r="AD8" s="158"/>
      <c r="AE8" s="148"/>
      <c r="AF8" s="166">
        <f t="shared" si="0"/>
        <v>0</v>
      </c>
      <c r="AG8" s="166"/>
      <c r="AH8" s="235">
        <v>0.008194444444444442</v>
      </c>
      <c r="AI8" s="235">
        <f t="shared" si="1"/>
        <v>0.008194444444444442</v>
      </c>
      <c r="AJ8" s="61">
        <f t="shared" si="2"/>
        <v>0</v>
      </c>
      <c r="AK8" s="247">
        <f t="shared" si="3"/>
        <v>0</v>
      </c>
      <c r="AL8" s="248">
        <v>2</v>
      </c>
      <c r="AM8" s="249">
        <f>IF(ISNA(VLOOKUP(AL8,'[4]очки'!$A:$B,2,0)),0,IF(AJ8&gt;1,0,VLOOKUP(AL8,'[4]очки'!$A:$B,2,0)))</f>
        <v>95</v>
      </c>
      <c r="AN8" s="208">
        <f>IF(AJ8=0,AI8/SMALL($AI$7:$AI$12,1),"")</f>
        <v>1.1839464882943134</v>
      </c>
      <c r="AO8" s="171"/>
      <c r="AP8" s="250"/>
      <c r="AQ8" s="234"/>
      <c r="AR8" s="251"/>
    </row>
    <row r="9" spans="1:44" ht="15">
      <c r="A9" s="42">
        <v>3</v>
      </c>
      <c r="B9" s="236"/>
      <c r="C9" s="237">
        <v>1</v>
      </c>
      <c r="D9" s="238">
        <v>104</v>
      </c>
      <c r="E9" s="143" t="s">
        <v>38</v>
      </c>
      <c r="F9" s="205"/>
      <c r="G9" s="239"/>
      <c r="H9" s="143" t="s">
        <v>39</v>
      </c>
      <c r="I9" s="240" t="s">
        <v>115</v>
      </c>
      <c r="J9" s="141" t="s">
        <v>116</v>
      </c>
      <c r="K9" s="241">
        <v>1999</v>
      </c>
      <c r="L9" s="242" t="s">
        <v>114</v>
      </c>
      <c r="M9" s="243">
        <v>0.3</v>
      </c>
      <c r="N9" s="244" t="s">
        <v>97</v>
      </c>
      <c r="O9" s="245"/>
      <c r="P9" s="216"/>
      <c r="Q9" s="166"/>
      <c r="R9" s="158"/>
      <c r="S9" s="166"/>
      <c r="T9" s="158"/>
      <c r="U9" s="246"/>
      <c r="V9" s="158"/>
      <c r="W9" s="246"/>
      <c r="X9" s="158"/>
      <c r="Y9" s="246"/>
      <c r="Z9" s="158"/>
      <c r="AA9" s="246"/>
      <c r="AB9" s="158"/>
      <c r="AC9" s="246"/>
      <c r="AD9" s="158"/>
      <c r="AE9" s="148"/>
      <c r="AF9" s="166">
        <f t="shared" si="0"/>
        <v>0</v>
      </c>
      <c r="AG9" s="166"/>
      <c r="AH9" s="235">
        <v>0.008946759259259252</v>
      </c>
      <c r="AI9" s="235">
        <f t="shared" si="1"/>
        <v>0.008946759259259252</v>
      </c>
      <c r="AJ9" s="61">
        <f t="shared" si="2"/>
        <v>0</v>
      </c>
      <c r="AK9" s="247">
        <f t="shared" si="3"/>
        <v>0</v>
      </c>
      <c r="AL9" s="248">
        <v>3</v>
      </c>
      <c r="AM9" s="249">
        <f>IF(ISNA(VLOOKUP(AL9,'[4]очки'!$A:$B,2,0)),0,IF(AJ9&gt;1,0,VLOOKUP(AL9,'[4]очки'!$A:$B,2,0)))</f>
        <v>91</v>
      </c>
      <c r="AN9" s="208">
        <f>IF(AJ9=0,AI9/SMALL($AI$7:$AI$12,1),"")</f>
        <v>1.2926421404682256</v>
      </c>
      <c r="AO9" s="171"/>
      <c r="AP9" s="250"/>
      <c r="AQ9" s="234"/>
      <c r="AR9" s="251"/>
    </row>
    <row r="10" spans="1:44" ht="25.5">
      <c r="A10" s="42">
        <v>4</v>
      </c>
      <c r="B10" s="236"/>
      <c r="C10" s="253" t="s">
        <v>108</v>
      </c>
      <c r="D10" s="238">
        <v>207</v>
      </c>
      <c r="E10" s="143" t="s">
        <v>41</v>
      </c>
      <c r="F10" s="254"/>
      <c r="G10" s="205"/>
      <c r="H10" s="143" t="s">
        <v>42</v>
      </c>
      <c r="I10" s="240" t="s">
        <v>117</v>
      </c>
      <c r="J10" s="141" t="s">
        <v>118</v>
      </c>
      <c r="K10" s="241">
        <v>1998</v>
      </c>
      <c r="L10" s="242" t="s">
        <v>119</v>
      </c>
      <c r="M10" s="243">
        <v>0</v>
      </c>
      <c r="N10" s="244" t="s">
        <v>97</v>
      </c>
      <c r="O10" s="245"/>
      <c r="P10" s="216"/>
      <c r="Q10" s="166"/>
      <c r="R10" s="158"/>
      <c r="S10" s="166"/>
      <c r="T10" s="158"/>
      <c r="U10" s="246"/>
      <c r="V10" s="158"/>
      <c r="W10" s="246"/>
      <c r="X10" s="158"/>
      <c r="Y10" s="246"/>
      <c r="Z10" s="158"/>
      <c r="AA10" s="246"/>
      <c r="AB10" s="158"/>
      <c r="AC10" s="246"/>
      <c r="AD10" s="158"/>
      <c r="AE10" s="148"/>
      <c r="AF10" s="166">
        <f t="shared" si="0"/>
        <v>0</v>
      </c>
      <c r="AG10" s="166"/>
      <c r="AH10" s="235">
        <v>0.010023148148148149</v>
      </c>
      <c r="AI10" s="235">
        <f t="shared" si="1"/>
        <v>0.010023148148148149</v>
      </c>
      <c r="AJ10" s="61">
        <f t="shared" si="2"/>
        <v>0</v>
      </c>
      <c r="AK10" s="247">
        <f t="shared" si="3"/>
        <v>0</v>
      </c>
      <c r="AL10" s="248">
        <v>4</v>
      </c>
      <c r="AM10" s="249">
        <f>IF(ISNA(VLOOKUP(AL10,'[4]очки'!$A:$B,2,0)),0,IF(AJ10&gt;1,0,VLOOKUP(AL10,'[4]очки'!$A:$B,2,0)))</f>
        <v>87</v>
      </c>
      <c r="AN10" s="208">
        <f>IF(AJ10=0,AI10/SMALL($AI$7:$AI$12,1),"")</f>
        <v>1.4481605351170561</v>
      </c>
      <c r="AO10" s="171"/>
      <c r="AP10" s="250"/>
      <c r="AQ10" s="234"/>
      <c r="AR10" s="251"/>
    </row>
    <row r="11" spans="1:44" ht="25.5">
      <c r="A11" s="250">
        <v>5</v>
      </c>
      <c r="B11" s="157"/>
      <c r="C11" s="205" t="s">
        <v>108</v>
      </c>
      <c r="D11" s="255">
        <v>207</v>
      </c>
      <c r="E11" s="143" t="s">
        <v>41</v>
      </c>
      <c r="F11" s="254"/>
      <c r="G11" s="205"/>
      <c r="H11" s="143" t="s">
        <v>42</v>
      </c>
      <c r="I11" s="240" t="s">
        <v>120</v>
      </c>
      <c r="J11" s="141" t="s">
        <v>121</v>
      </c>
      <c r="K11" s="241">
        <v>1998</v>
      </c>
      <c r="L11" s="242" t="s">
        <v>119</v>
      </c>
      <c r="M11" s="243">
        <v>0</v>
      </c>
      <c r="N11" s="244" t="s">
        <v>97</v>
      </c>
      <c r="O11" s="256"/>
      <c r="P11" s="257"/>
      <c r="Q11" s="246"/>
      <c r="R11" s="245"/>
      <c r="S11" s="246"/>
      <c r="T11" s="158"/>
      <c r="U11" s="246"/>
      <c r="V11" s="158"/>
      <c r="W11" s="246"/>
      <c r="X11" s="158"/>
      <c r="Y11" s="246"/>
      <c r="Z11" s="158"/>
      <c r="AA11" s="246"/>
      <c r="AB11" s="158"/>
      <c r="AC11" s="246"/>
      <c r="AD11" s="158"/>
      <c r="AE11" s="148"/>
      <c r="AF11" s="166">
        <f t="shared" si="0"/>
        <v>0</v>
      </c>
      <c r="AG11" s="166"/>
      <c r="AH11" s="235">
        <v>0.010844907407407393</v>
      </c>
      <c r="AI11" s="235">
        <f t="shared" si="1"/>
        <v>0.010844907407407393</v>
      </c>
      <c r="AJ11" s="61">
        <f t="shared" si="2"/>
        <v>0</v>
      </c>
      <c r="AK11" s="247">
        <f t="shared" si="3"/>
        <v>0</v>
      </c>
      <c r="AL11" s="248">
        <v>5</v>
      </c>
      <c r="AM11" s="249">
        <f>IF(ISNA(VLOOKUP(AL11,'[5]очки'!$A:$B,2,0)),0,IF(AJ11&gt;1,0,VLOOKUP(AL11,'[5]очки'!$A:$B,2,0)))</f>
        <v>83</v>
      </c>
      <c r="AN11" s="208">
        <f>IF(AJ11=0,AI11/SMALL($AI$11:$AI$11,1),"")</f>
        <v>1</v>
      </c>
      <c r="AO11" s="171"/>
      <c r="AP11" s="250"/>
      <c r="AQ11" s="234"/>
      <c r="AR11" s="251"/>
    </row>
    <row r="12" spans="1:44" ht="15.75" thickBot="1">
      <c r="A12" s="258">
        <v>6</v>
      </c>
      <c r="B12" s="68"/>
      <c r="C12" s="259" t="s">
        <v>108</v>
      </c>
      <c r="D12" s="259">
        <v>103</v>
      </c>
      <c r="E12" s="175" t="s">
        <v>122</v>
      </c>
      <c r="F12" s="209"/>
      <c r="G12" s="260"/>
      <c r="H12" s="175" t="s">
        <v>39</v>
      </c>
      <c r="I12" s="261" t="s">
        <v>123</v>
      </c>
      <c r="J12" s="173" t="s">
        <v>124</v>
      </c>
      <c r="K12" s="262">
        <v>1998</v>
      </c>
      <c r="L12" s="263" t="s">
        <v>119</v>
      </c>
      <c r="M12" s="264">
        <v>0</v>
      </c>
      <c r="N12" s="265" t="s">
        <v>97</v>
      </c>
      <c r="O12" s="69"/>
      <c r="P12" s="266"/>
      <c r="Q12" s="267"/>
      <c r="R12" s="268"/>
      <c r="S12" s="267"/>
      <c r="T12" s="172"/>
      <c r="U12" s="267"/>
      <c r="V12" s="172"/>
      <c r="W12" s="267"/>
      <c r="X12" s="172"/>
      <c r="Y12" s="267"/>
      <c r="Z12" s="172"/>
      <c r="AA12" s="267"/>
      <c r="AB12" s="172"/>
      <c r="AC12" s="267"/>
      <c r="AD12" s="172"/>
      <c r="AE12" s="181"/>
      <c r="AF12" s="180">
        <f t="shared" si="0"/>
        <v>0</v>
      </c>
      <c r="AG12" s="180"/>
      <c r="AH12" s="269">
        <v>0.011655092592592606</v>
      </c>
      <c r="AI12" s="269">
        <f t="shared" si="1"/>
        <v>0.011655092592592606</v>
      </c>
      <c r="AJ12" s="87">
        <f t="shared" si="2"/>
        <v>0</v>
      </c>
      <c r="AK12" s="270">
        <f t="shared" si="3"/>
        <v>0</v>
      </c>
      <c r="AL12" s="271">
        <v>6</v>
      </c>
      <c r="AM12" s="272">
        <f>IF(ISNA(VLOOKUP(AL12,'[5]очки'!$A:$B,2,0)),0,IF(AJ12&gt;1,0,VLOOKUP(AL12,'[5]очки'!$A:$B,2,0)))</f>
        <v>79</v>
      </c>
      <c r="AN12" s="214">
        <f>IF(AJ12=0,AI12/SMALL($AI$12:$AI$12,1),"")</f>
        <v>1</v>
      </c>
      <c r="AO12" s="188"/>
      <c r="AP12" s="258"/>
      <c r="AQ12" s="234"/>
      <c r="AR12" s="251"/>
    </row>
    <row r="13" spans="1:44" ht="12.75">
      <c r="A13" s="11"/>
      <c r="B13" s="11"/>
      <c r="C13" s="11"/>
      <c r="D13" s="11"/>
      <c r="E13" s="11"/>
      <c r="F13" s="11"/>
      <c r="G13" s="105"/>
      <c r="H13" s="105"/>
      <c r="I13" s="105"/>
      <c r="J13" s="273"/>
      <c r="K13" s="273"/>
      <c r="L13" s="273"/>
      <c r="M13" s="273"/>
      <c r="N13" s="106"/>
      <c r="O13" s="106"/>
      <c r="P13" s="274"/>
      <c r="Q13" s="275"/>
      <c r="R13" s="274"/>
      <c r="S13" s="275"/>
      <c r="T13" s="274"/>
      <c r="U13" s="275"/>
      <c r="V13" s="274"/>
      <c r="W13" s="275"/>
      <c r="X13" s="274"/>
      <c r="Y13" s="275"/>
      <c r="Z13" s="274"/>
      <c r="AA13" s="275"/>
      <c r="AB13" s="274"/>
      <c r="AC13" s="275"/>
      <c r="AD13" s="274"/>
      <c r="AE13" s="274"/>
      <c r="AF13" s="274"/>
      <c r="AG13" s="274"/>
      <c r="AH13" s="276" t="s">
        <v>125</v>
      </c>
      <c r="AI13" s="277"/>
      <c r="AJ13" s="278"/>
      <c r="AK13" s="278"/>
      <c r="AL13" s="279"/>
      <c r="AM13" s="279"/>
      <c r="AN13" s="280"/>
      <c r="AO13" s="281"/>
      <c r="AP13" s="281"/>
      <c r="AQ13" s="234"/>
      <c r="AR13" s="251"/>
    </row>
    <row r="14" spans="1:44" ht="15">
      <c r="A14" s="104" t="s">
        <v>44</v>
      </c>
      <c r="B14" s="104"/>
      <c r="C14" s="107"/>
      <c r="D14" s="107"/>
      <c r="E14" s="107"/>
      <c r="F14" s="107"/>
      <c r="G14" s="108"/>
      <c r="H14" s="108"/>
      <c r="I14" s="108"/>
      <c r="J14" s="108"/>
      <c r="K14" s="108"/>
      <c r="L14" s="108"/>
      <c r="M14" s="108"/>
      <c r="N14" s="109"/>
      <c r="O14" s="109"/>
      <c r="P14" s="110"/>
      <c r="Q14" s="114"/>
      <c r="R14" s="111"/>
      <c r="S14" s="114"/>
      <c r="T14" s="110"/>
      <c r="U14" s="114"/>
      <c r="V14" s="111"/>
      <c r="W14" s="114"/>
      <c r="X14" s="110"/>
      <c r="Y14" s="114"/>
      <c r="Z14" s="110"/>
      <c r="AA14" s="114"/>
      <c r="AB14" s="110"/>
      <c r="AC14" s="114"/>
      <c r="AD14" s="110"/>
      <c r="AE14" s="112"/>
      <c r="AF14" s="110"/>
      <c r="AG14" s="110"/>
      <c r="AH14" s="282"/>
      <c r="AI14" s="283"/>
      <c r="AJ14" s="115"/>
      <c r="AK14" s="104"/>
      <c r="AL14" s="284"/>
      <c r="AM14" s="284"/>
      <c r="AN14" s="104"/>
      <c r="AO14" s="116"/>
      <c r="AP14" s="116"/>
      <c r="AQ14" s="234"/>
      <c r="AR14" s="251"/>
    </row>
    <row r="15" spans="1:44" ht="15">
      <c r="A15" s="104" t="s">
        <v>126</v>
      </c>
      <c r="B15" s="104"/>
      <c r="C15" s="104"/>
      <c r="D15" s="104"/>
      <c r="E15" s="104"/>
      <c r="F15" s="104"/>
      <c r="G15" s="104"/>
      <c r="H15" s="104"/>
      <c r="I15" s="104"/>
      <c r="J15" s="285"/>
      <c r="K15" s="285"/>
      <c r="L15" s="285"/>
      <c r="M15" s="285"/>
      <c r="N15" s="285"/>
      <c r="O15" s="285"/>
      <c r="P15" s="286"/>
      <c r="Q15" s="287"/>
      <c r="R15" s="7"/>
      <c r="S15" s="287"/>
      <c r="T15" s="104"/>
      <c r="U15" s="287"/>
      <c r="V15" s="7"/>
      <c r="W15" s="287"/>
      <c r="X15" s="104"/>
      <c r="Y15" s="287"/>
      <c r="Z15" s="104"/>
      <c r="AA15" s="287"/>
      <c r="AB15" s="104"/>
      <c r="AC15" s="287"/>
      <c r="AD15" s="104"/>
      <c r="AE15" s="288"/>
      <c r="AF15" s="104"/>
      <c r="AG15" s="104"/>
      <c r="AH15" s="289"/>
      <c r="AI15" s="104"/>
      <c r="AJ15" s="104"/>
      <c r="AK15" s="104"/>
      <c r="AL15" s="284"/>
      <c r="AM15" s="284"/>
      <c r="AN15" s="104"/>
      <c r="AO15" s="116"/>
      <c r="AP15" s="116"/>
      <c r="AQ15" s="234"/>
      <c r="AR15" s="251"/>
    </row>
    <row r="16" spans="7:44" ht="12.75">
      <c r="G16" s="2"/>
      <c r="H16" s="2"/>
      <c r="I16" s="2"/>
      <c r="J16" s="4"/>
      <c r="K16" s="4"/>
      <c r="L16" s="4"/>
      <c r="M16" s="4"/>
      <c r="N16" s="5"/>
      <c r="O16" s="5"/>
      <c r="P16" s="6"/>
      <c r="AH16" s="290">
        <f>IF(LEFT(A4,9)="Предварит","Время опубликования:","")</f>
      </c>
      <c r="AI16" s="291">
        <f ca="1">IF(LEFT(A4,9)="Предварит",NOW(),"")</f>
      </c>
      <c r="AQ16" s="234"/>
      <c r="AR16" s="251"/>
    </row>
    <row r="17" spans="43:44" ht="12.75">
      <c r="AQ17" s="234"/>
      <c r="AR17" s="251"/>
    </row>
    <row r="18" spans="43:44" ht="12.75">
      <c r="AQ18" s="234"/>
      <c r="AR18" s="251"/>
    </row>
    <row r="19" spans="43:44" ht="12.75">
      <c r="AQ19" s="234"/>
      <c r="AR19" s="251"/>
    </row>
    <row r="20" spans="43:44" ht="12.75">
      <c r="AQ20" s="234"/>
      <c r="AR20" s="251"/>
    </row>
    <row r="21" spans="43:44" ht="12.75">
      <c r="AQ21" s="234"/>
      <c r="AR21" s="251"/>
    </row>
    <row r="22" spans="43:44" ht="12.75">
      <c r="AQ22" s="234"/>
      <c r="AR22" s="251"/>
    </row>
    <row r="23" spans="43:44" ht="12.75">
      <c r="AQ23" s="234"/>
      <c r="AR23" s="251"/>
    </row>
    <row r="24" spans="43:44" ht="12.75">
      <c r="AQ24" s="234"/>
      <c r="AR24" s="251"/>
    </row>
    <row r="25" spans="43:44" ht="12.75">
      <c r="AQ25" s="234"/>
      <c r="AR25" s="251"/>
    </row>
    <row r="26" spans="43:44" ht="12.75">
      <c r="AQ26" s="234"/>
      <c r="AR26" s="251"/>
    </row>
    <row r="27" spans="43:44" ht="12.75">
      <c r="AQ27" s="234"/>
      <c r="AR27" s="251"/>
    </row>
    <row r="28" spans="43:44" ht="12.75">
      <c r="AQ28" s="234"/>
      <c r="AR28" s="251"/>
    </row>
    <row r="29" spans="43:44" ht="12.75">
      <c r="AQ29" s="234"/>
      <c r="AR29" s="251"/>
    </row>
    <row r="30" spans="43:44" ht="12.75">
      <c r="AQ30" s="234"/>
      <c r="AR30" s="251"/>
    </row>
    <row r="31" spans="43:44" ht="12.75">
      <c r="AQ31" s="234"/>
      <c r="AR31" s="251"/>
    </row>
    <row r="32" spans="43:44" ht="12.75">
      <c r="AQ32" s="234"/>
      <c r="AR32" s="251"/>
    </row>
    <row r="33" spans="43:44" ht="12.75">
      <c r="AQ33" s="234"/>
      <c r="AR33" s="251"/>
    </row>
    <row r="34" spans="43:44" ht="12.75">
      <c r="AQ34" s="234"/>
      <c r="AR34" s="251"/>
    </row>
    <row r="35" spans="43:44" ht="12.75">
      <c r="AQ35" s="234"/>
      <c r="AR35" s="251"/>
    </row>
    <row r="36" spans="43:44" ht="12.75">
      <c r="AQ36" s="234"/>
      <c r="AR36" s="251"/>
    </row>
    <row r="37" spans="43:44" ht="12.75">
      <c r="AQ37" s="234"/>
      <c r="AR37" s="251"/>
    </row>
    <row r="38" spans="43:44" ht="12.75">
      <c r="AQ38" s="234"/>
      <c r="AR38" s="251"/>
    </row>
    <row r="39" spans="43:44" ht="12.75">
      <c r="AQ39" s="234"/>
      <c r="AR39" s="251"/>
    </row>
    <row r="40" spans="43:44" ht="12.75">
      <c r="AQ40" s="234"/>
      <c r="AR40" s="251"/>
    </row>
    <row r="41" spans="43:44" ht="12.75">
      <c r="AQ41" s="234"/>
      <c r="AR41" s="251"/>
    </row>
    <row r="42" spans="43:44" ht="12.75">
      <c r="AQ42" s="234"/>
      <c r="AR42" s="251"/>
    </row>
    <row r="43" spans="43:44" ht="12.75">
      <c r="AQ43" s="234"/>
      <c r="AR43" s="251"/>
    </row>
    <row r="44" spans="43:44" ht="12.75">
      <c r="AQ44" s="234"/>
      <c r="AR44" s="251"/>
    </row>
    <row r="45" spans="43:44" ht="12.75">
      <c r="AQ45" s="234"/>
      <c r="AR45" s="251"/>
    </row>
    <row r="46" spans="43:44" ht="12.75">
      <c r="AQ46" s="234"/>
      <c r="AR46" s="251"/>
    </row>
    <row r="47" spans="43:44" ht="12.75">
      <c r="AQ47" s="234"/>
      <c r="AR47" s="251"/>
    </row>
    <row r="48" spans="43:44" ht="12.75">
      <c r="AQ48" s="234"/>
      <c r="AR48" s="251"/>
    </row>
    <row r="49" spans="43:44" ht="12.75">
      <c r="AQ49" s="234"/>
      <c r="AR49" s="251"/>
    </row>
    <row r="50" spans="43:44" ht="12.75">
      <c r="AQ50" s="234"/>
      <c r="AR50" s="251"/>
    </row>
    <row r="51" spans="43:44" ht="12.75">
      <c r="AQ51" s="234"/>
      <c r="AR51" s="251"/>
    </row>
    <row r="52" spans="43:44" ht="12.75">
      <c r="AQ52" s="234"/>
      <c r="AR52" s="251"/>
    </row>
    <row r="53" spans="43:44" ht="12.75">
      <c r="AQ53" s="234"/>
      <c r="AR53" s="251"/>
    </row>
    <row r="54" spans="43:44" ht="12.75">
      <c r="AQ54" s="234"/>
      <c r="AR54" s="251"/>
    </row>
    <row r="55" spans="43:44" ht="12.75">
      <c r="AQ55" s="234"/>
      <c r="AR55" s="251"/>
    </row>
    <row r="56" ht="12.75" outlineLevel="1"/>
    <row r="57" ht="45" customHeight="1" outlineLevel="1"/>
    <row r="58" ht="45" customHeight="1" outlineLevel="1"/>
    <row r="59" ht="12.75" outlineLevel="1"/>
    <row r="60" spans="1:42" s="104" customFormat="1" ht="14.25" outlineLevel="1">
      <c r="A60" s="2"/>
      <c r="B60" s="2"/>
      <c r="C60" s="2"/>
      <c r="D60" s="2"/>
      <c r="E60" s="2"/>
      <c r="F60" s="2"/>
      <c r="G60" s="4"/>
      <c r="H60" s="4"/>
      <c r="I60" s="4"/>
      <c r="J60" s="5"/>
      <c r="K60" s="5"/>
      <c r="L60" s="5"/>
      <c r="M60" s="5"/>
      <c r="N60" s="6"/>
      <c r="O60" s="6"/>
      <c r="P60" s="2"/>
      <c r="Q60" s="117"/>
      <c r="R60" s="2"/>
      <c r="S60" s="117"/>
      <c r="T60" s="2"/>
      <c r="U60" s="117"/>
      <c r="V60" s="2"/>
      <c r="W60" s="117"/>
      <c r="X60" s="2"/>
      <c r="Y60" s="117"/>
      <c r="Z60" s="2"/>
      <c r="AA60" s="117"/>
      <c r="AB60" s="2"/>
      <c r="AC60" s="117"/>
      <c r="AD60" s="2"/>
      <c r="AE60" s="2"/>
      <c r="AF60" s="2"/>
      <c r="AG60" s="2"/>
      <c r="AH60" s="218"/>
      <c r="AI60" s="292"/>
      <c r="AJ60" s="2"/>
      <c r="AK60" s="2"/>
      <c r="AL60" s="220"/>
      <c r="AM60" s="220"/>
      <c r="AN60" s="96"/>
      <c r="AO60" s="2"/>
      <c r="AP60" s="2"/>
    </row>
    <row r="61" spans="1:43" s="104" customFormat="1" ht="15">
      <c r="A61" s="2"/>
      <c r="B61" s="2"/>
      <c r="C61" s="2"/>
      <c r="D61" s="2"/>
      <c r="E61" s="2"/>
      <c r="F61" s="2"/>
      <c r="G61" s="4"/>
      <c r="H61" s="4"/>
      <c r="I61" s="4"/>
      <c r="J61" s="5"/>
      <c r="K61" s="5"/>
      <c r="L61" s="5"/>
      <c r="M61" s="5"/>
      <c r="N61" s="6"/>
      <c r="O61" s="6"/>
      <c r="P61" s="2"/>
      <c r="Q61" s="117"/>
      <c r="R61" s="2"/>
      <c r="S61" s="117"/>
      <c r="T61" s="2"/>
      <c r="U61" s="117"/>
      <c r="V61" s="2"/>
      <c r="W61" s="117"/>
      <c r="X61" s="2"/>
      <c r="Y61" s="117"/>
      <c r="Z61" s="2"/>
      <c r="AA61" s="117"/>
      <c r="AB61" s="2"/>
      <c r="AC61" s="117"/>
      <c r="AD61" s="2"/>
      <c r="AE61" s="2"/>
      <c r="AF61" s="2"/>
      <c r="AG61" s="2"/>
      <c r="AH61" s="218"/>
      <c r="AI61" s="292"/>
      <c r="AJ61" s="2"/>
      <c r="AK61" s="2"/>
      <c r="AL61" s="220"/>
      <c r="AM61" s="220"/>
      <c r="AN61" s="96"/>
      <c r="AO61" s="2"/>
      <c r="AP61" s="2"/>
      <c r="AQ61" s="116"/>
    </row>
  </sheetData>
  <sheetProtection password="C713" sheet="1"/>
  <mergeCells count="19">
    <mergeCell ref="A1:AP1"/>
    <mergeCell ref="A2:AP2"/>
    <mergeCell ref="A4:AP4"/>
    <mergeCell ref="A5:A6"/>
    <mergeCell ref="B5:B6"/>
    <mergeCell ref="C5:C6"/>
    <mergeCell ref="D5:D6"/>
    <mergeCell ref="E5:E6"/>
    <mergeCell ref="G5:G6"/>
    <mergeCell ref="H5:H6"/>
    <mergeCell ref="O5:O6"/>
    <mergeCell ref="P5:AO5"/>
    <mergeCell ref="AP5:AP6"/>
    <mergeCell ref="I5:I6"/>
    <mergeCell ref="J5:J6"/>
    <mergeCell ref="K5:K6"/>
    <mergeCell ref="L5:L6"/>
    <mergeCell ref="M5:M6"/>
    <mergeCell ref="N5:N6"/>
  </mergeCells>
  <printOptions/>
  <pageMargins left="0.24" right="0.16" top="1" bottom="0.3" header="0.5" footer="0.19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S55"/>
  <sheetViews>
    <sheetView zoomScalePageLayoutView="0" workbookViewId="0" topLeftCell="I1">
      <selection activeCell="AU6" sqref="AU6"/>
    </sheetView>
  </sheetViews>
  <sheetFormatPr defaultColWidth="9.140625" defaultRowHeight="12.75" outlineLevelRow="1" outlineLevelCol="1"/>
  <cols>
    <col min="1" max="1" width="4.28125" style="2" customWidth="1"/>
    <col min="2" max="2" width="4.28125" style="2" hidden="1" customWidth="1" outlineLevel="1"/>
    <col min="3" max="3" width="3.7109375" style="2" hidden="1" customWidth="1" collapsed="1"/>
    <col min="4" max="4" width="4.421875" style="2" hidden="1" customWidth="1"/>
    <col min="5" max="5" width="21.57421875" style="2" customWidth="1"/>
    <col min="6" max="6" width="24.140625" style="2" hidden="1" customWidth="1" outlineLevel="1"/>
    <col min="7" max="7" width="25.00390625" style="4" hidden="1" customWidth="1"/>
    <col min="8" max="8" width="18.00390625" style="4" hidden="1" customWidth="1" outlineLevel="1"/>
    <col min="9" max="9" width="6.421875" style="4" customWidth="1" collapsed="1"/>
    <col min="10" max="10" width="17.421875" style="5" customWidth="1"/>
    <col min="11" max="11" width="5.140625" style="5" hidden="1" customWidth="1"/>
    <col min="12" max="12" width="5.421875" style="5" customWidth="1"/>
    <col min="13" max="13" width="5.8515625" style="5" customWidth="1" outlineLevel="1"/>
    <col min="14" max="14" width="3.421875" style="6" hidden="1" customWidth="1" outlineLevel="1"/>
    <col min="15" max="15" width="9.140625" style="6" hidden="1" customWidth="1" collapsed="1"/>
    <col min="16" max="16" width="9.00390625" style="2" hidden="1" customWidth="1"/>
    <col min="17" max="17" width="5.57421875" style="117" hidden="1" customWidth="1" outlineLevel="1"/>
    <col min="18" max="18" width="5.140625" style="2" bestFit="1" customWidth="1" collapsed="1"/>
    <col min="19" max="19" width="7.00390625" style="117" hidden="1" customWidth="1" outlineLevel="1"/>
    <col min="20" max="20" width="4.57421875" style="2" customWidth="1" collapsed="1"/>
    <col min="21" max="21" width="5.57421875" style="117" hidden="1" customWidth="1" outlineLevel="1"/>
    <col min="22" max="22" width="5.140625" style="2" bestFit="1" customWidth="1" collapsed="1"/>
    <col min="23" max="23" width="7.00390625" style="117" hidden="1" customWidth="1" outlineLevel="1"/>
    <col min="24" max="24" width="5.140625" style="2" customWidth="1" collapsed="1"/>
    <col min="25" max="25" width="5.57421875" style="117" hidden="1" customWidth="1" outlineLevel="1"/>
    <col min="26" max="26" width="5.140625" style="2" customWidth="1" collapsed="1"/>
    <col min="27" max="27" width="5.57421875" style="117" hidden="1" customWidth="1" outlineLevel="1"/>
    <col min="28" max="28" width="5.00390625" style="2" hidden="1" customWidth="1" collapsed="1"/>
    <col min="29" max="29" width="5.57421875" style="117" hidden="1" customWidth="1" outlineLevel="1"/>
    <col min="30" max="30" width="5.140625" style="2" hidden="1" customWidth="1" collapsed="1"/>
    <col min="31" max="31" width="8.28125" style="2" hidden="1" customWidth="1" outlineLevel="1"/>
    <col min="32" max="33" width="6.57421875" style="2" hidden="1" customWidth="1" outlineLevel="1"/>
    <col min="34" max="34" width="11.00390625" style="218" customWidth="1" collapsed="1"/>
    <col min="35" max="35" width="11.8515625" style="292" customWidth="1"/>
    <col min="36" max="37" width="3.00390625" style="2" hidden="1" customWidth="1"/>
    <col min="38" max="38" width="4.8515625" style="220" customWidth="1"/>
    <col min="39" max="39" width="5.8515625" style="220" customWidth="1" outlineLevel="1"/>
    <col min="40" max="40" width="10.7109375" style="96" customWidth="1" outlineLevel="1"/>
    <col min="41" max="41" width="3.140625" style="2" customWidth="1" outlineLevel="1"/>
    <col min="42" max="42" width="7.421875" style="2" customWidth="1"/>
    <col min="43" max="45" width="9.140625" style="2" hidden="1" customWidth="1" outlineLevel="1"/>
    <col min="46" max="46" width="9.140625" style="2" customWidth="1" collapsed="1"/>
    <col min="47" max="16384" width="9.140625" style="2" customWidth="1"/>
  </cols>
  <sheetData>
    <row r="1" spans="1:44" ht="54" customHeight="1">
      <c r="A1" s="508" t="str">
        <f>'[8]tmp'!A1</f>
        <v>КОМИТЕТ ПО ФИЗИЧЕСКОЙ КУЛЬТУРЕ, СПОРТУ И МОЛОДЁЖНОЙ ПОЛИТИКЕ ГОРОДА ПЕНЗЫ
ФЕДЕРАЦИЯ СПОРТИВНОГО ТУРИЗМА ПЕНЗЕНСКОЙ ОБЛАСТИ
ЦЕНТР ДЕТСКОГО ЮНОШЕСКОГО ТУРИЗМА И ЭКСКУРСИЙ ГОРОДА ПЕНЗЫ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8"/>
      <c r="AA1" s="508"/>
      <c r="AB1" s="508"/>
      <c r="AC1" s="508"/>
      <c r="AD1" s="508"/>
      <c r="AE1" s="508"/>
      <c r="AF1" s="508"/>
      <c r="AG1" s="508"/>
      <c r="AH1" s="508"/>
      <c r="AI1" s="508"/>
      <c r="AJ1" s="508"/>
      <c r="AK1" s="508"/>
      <c r="AL1" s="508"/>
      <c r="AM1" s="508"/>
      <c r="AN1" s="508"/>
      <c r="AO1" s="508"/>
      <c r="AP1" s="508"/>
      <c r="AQ1" s="1"/>
      <c r="AR1" s="1"/>
    </row>
    <row r="2" spans="1:44" ht="54" customHeight="1" thickBot="1">
      <c r="A2" s="471" t="str">
        <f>'[8]tmp'!A2</f>
        <v>ПЕРВЕНСТВО ГОРОДА ПО СПОРТИВНОМУ ТУРИЗМУ
(ДИСЦИПЛНА ДИСТАНЦИИ-ПЕШЕХОДНЫЕ)
НОМЕР-КОД ВИДА СПОРТА 0840005411Я</v>
      </c>
      <c r="B2" s="509"/>
      <c r="C2" s="471"/>
      <c r="D2" s="471"/>
      <c r="E2" s="471"/>
      <c r="F2" s="509"/>
      <c r="G2" s="509"/>
      <c r="H2" s="471"/>
      <c r="I2" s="471"/>
      <c r="J2" s="471"/>
      <c r="K2" s="471"/>
      <c r="L2" s="471"/>
      <c r="M2" s="471"/>
      <c r="N2" s="471"/>
      <c r="O2" s="509"/>
      <c r="P2" s="509"/>
      <c r="Q2" s="509"/>
      <c r="R2" s="471"/>
      <c r="S2" s="509"/>
      <c r="T2" s="471"/>
      <c r="U2" s="509"/>
      <c r="V2" s="471"/>
      <c r="W2" s="509"/>
      <c r="X2" s="471"/>
      <c r="Y2" s="509"/>
      <c r="Z2" s="471"/>
      <c r="AA2" s="509"/>
      <c r="AB2" s="471"/>
      <c r="AC2" s="509"/>
      <c r="AD2" s="471"/>
      <c r="AE2" s="509"/>
      <c r="AF2" s="509"/>
      <c r="AG2" s="509"/>
      <c r="AH2" s="471"/>
      <c r="AI2" s="471"/>
      <c r="AJ2" s="471"/>
      <c r="AK2" s="471"/>
      <c r="AL2" s="471"/>
      <c r="AM2" s="471"/>
      <c r="AN2" s="471"/>
      <c r="AO2" s="471"/>
      <c r="AP2" s="471"/>
      <c r="AQ2" s="1"/>
      <c r="AR2" s="1"/>
    </row>
    <row r="3" spans="1:44" ht="13.5" thickTop="1">
      <c r="A3" s="3" t="str">
        <f>ShapkaData</f>
        <v>15-17 апреля 2011 года</v>
      </c>
      <c r="B3" s="3"/>
      <c r="C3" s="3"/>
      <c r="D3" s="3"/>
      <c r="E3" s="3"/>
      <c r="F3" s="3"/>
      <c r="G3" s="2"/>
      <c r="H3" s="2"/>
      <c r="I3" s="2"/>
      <c r="J3" s="4"/>
      <c r="K3" s="4"/>
      <c r="L3" s="4"/>
      <c r="M3" s="4"/>
      <c r="N3" s="5"/>
      <c r="O3" s="5"/>
      <c r="P3" s="6"/>
      <c r="R3" s="7"/>
      <c r="V3" s="7"/>
      <c r="AI3" s="219"/>
      <c r="AK3" s="96"/>
      <c r="AM3" s="221"/>
      <c r="AN3" s="9"/>
      <c r="AO3" s="10"/>
      <c r="AP3" s="9" t="str">
        <f>ShapkaWhere</f>
        <v>г. Пенза, Ахунский лесной массив</v>
      </c>
      <c r="AQ3" s="11"/>
      <c r="AR3" s="12"/>
    </row>
    <row r="4" spans="1:44" ht="58.5" customHeight="1" thickBot="1">
      <c r="A4" s="472" t="s">
        <v>146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472"/>
      <c r="Y4" s="472"/>
      <c r="Z4" s="472"/>
      <c r="AA4" s="472"/>
      <c r="AB4" s="472"/>
      <c r="AC4" s="472"/>
      <c r="AD4" s="472"/>
      <c r="AE4" s="472"/>
      <c r="AF4" s="472"/>
      <c r="AG4" s="472"/>
      <c r="AH4" s="472"/>
      <c r="AI4" s="472"/>
      <c r="AJ4" s="472"/>
      <c r="AK4" s="472"/>
      <c r="AL4" s="472"/>
      <c r="AM4" s="472"/>
      <c r="AN4" s="472"/>
      <c r="AO4" s="472"/>
      <c r="AP4" s="222"/>
      <c r="AQ4" s="13"/>
      <c r="AR4" s="13"/>
    </row>
    <row r="5" spans="1:45" ht="17.25" customHeight="1" thickBot="1">
      <c r="A5" s="473" t="s">
        <v>5</v>
      </c>
      <c r="B5" s="479" t="s">
        <v>85</v>
      </c>
      <c r="C5" s="477" t="s">
        <v>86</v>
      </c>
      <c r="D5" s="479" t="s">
        <v>8</v>
      </c>
      <c r="E5" s="481" t="s">
        <v>9</v>
      </c>
      <c r="F5" s="122"/>
      <c r="G5" s="483" t="s">
        <v>11</v>
      </c>
      <c r="H5" s="485" t="s">
        <v>12</v>
      </c>
      <c r="I5" s="458" t="s">
        <v>87</v>
      </c>
      <c r="J5" s="502" t="s">
        <v>88</v>
      </c>
      <c r="K5" s="462" t="s">
        <v>89</v>
      </c>
      <c r="L5" s="462" t="s">
        <v>90</v>
      </c>
      <c r="M5" s="504" t="s">
        <v>91</v>
      </c>
      <c r="N5" s="506" t="s">
        <v>92</v>
      </c>
      <c r="O5" s="500" t="s">
        <v>93</v>
      </c>
      <c r="P5" s="465" t="s">
        <v>94</v>
      </c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6"/>
      <c r="AJ5" s="466"/>
      <c r="AK5" s="466"/>
      <c r="AL5" s="466"/>
      <c r="AM5" s="466"/>
      <c r="AN5" s="466"/>
      <c r="AO5" s="467"/>
      <c r="AP5" s="468" t="s">
        <v>95</v>
      </c>
      <c r="AQ5" s="13"/>
      <c r="AR5" s="13" t="s">
        <v>96</v>
      </c>
      <c r="AS5" s="2" t="s">
        <v>97</v>
      </c>
    </row>
    <row r="6" spans="1:45" ht="140.25" customHeight="1" thickBot="1">
      <c r="A6" s="494"/>
      <c r="B6" s="495"/>
      <c r="C6" s="496"/>
      <c r="D6" s="495"/>
      <c r="E6" s="497"/>
      <c r="F6" s="227" t="s">
        <v>10</v>
      </c>
      <c r="G6" s="498"/>
      <c r="H6" s="499"/>
      <c r="I6" s="490"/>
      <c r="J6" s="503"/>
      <c r="K6" s="492"/>
      <c r="L6" s="492"/>
      <c r="M6" s="505"/>
      <c r="N6" s="507"/>
      <c r="O6" s="501"/>
      <c r="P6" s="228" t="s">
        <v>98</v>
      </c>
      <c r="Q6" s="229" t="s">
        <v>18</v>
      </c>
      <c r="R6" s="23" t="s">
        <v>17</v>
      </c>
      <c r="S6" s="229" t="s">
        <v>18</v>
      </c>
      <c r="T6" s="25" t="s">
        <v>19</v>
      </c>
      <c r="U6" s="229" t="s">
        <v>18</v>
      </c>
      <c r="V6" s="25" t="s">
        <v>99</v>
      </c>
      <c r="W6" s="229" t="s">
        <v>18</v>
      </c>
      <c r="X6" s="25" t="s">
        <v>100</v>
      </c>
      <c r="Y6" s="229" t="s">
        <v>18</v>
      </c>
      <c r="Z6" s="25" t="s">
        <v>101</v>
      </c>
      <c r="AA6" s="229"/>
      <c r="AB6" s="25"/>
      <c r="AC6" s="229"/>
      <c r="AD6" s="25"/>
      <c r="AE6" s="35" t="s">
        <v>26</v>
      </c>
      <c r="AF6" s="230" t="s">
        <v>104</v>
      </c>
      <c r="AG6" s="230" t="s">
        <v>105</v>
      </c>
      <c r="AH6" s="231" t="s">
        <v>27</v>
      </c>
      <c r="AI6" s="32" t="s">
        <v>94</v>
      </c>
      <c r="AJ6" s="31" t="s">
        <v>31</v>
      </c>
      <c r="AK6" s="33" t="s">
        <v>106</v>
      </c>
      <c r="AL6" s="232" t="s">
        <v>33</v>
      </c>
      <c r="AM6" s="233" t="s">
        <v>37</v>
      </c>
      <c r="AN6" s="35" t="s">
        <v>34</v>
      </c>
      <c r="AO6" s="36" t="s">
        <v>107</v>
      </c>
      <c r="AP6" s="489" t="s">
        <v>95</v>
      </c>
      <c r="AQ6" s="234" t="s">
        <v>36</v>
      </c>
      <c r="AR6" s="330">
        <v>0.027777777777777776</v>
      </c>
      <c r="AS6" s="330">
        <v>0.027777777777777776</v>
      </c>
    </row>
    <row r="7" spans="1:42" ht="12.75">
      <c r="A7" s="331">
        <v>1</v>
      </c>
      <c r="B7" s="332"/>
      <c r="C7" s="333">
        <v>1</v>
      </c>
      <c r="D7" s="333">
        <v>201</v>
      </c>
      <c r="E7" s="47" t="s">
        <v>72</v>
      </c>
      <c r="F7" s="334"/>
      <c r="G7" s="47"/>
      <c r="H7" s="47" t="s">
        <v>54</v>
      </c>
      <c r="I7" s="335" t="s">
        <v>147</v>
      </c>
      <c r="J7" s="47" t="s">
        <v>148</v>
      </c>
      <c r="K7" s="336">
        <v>1996</v>
      </c>
      <c r="L7" s="337" t="s">
        <v>149</v>
      </c>
      <c r="M7" s="338">
        <v>3</v>
      </c>
      <c r="N7" s="339" t="s">
        <v>96</v>
      </c>
      <c r="O7" s="340"/>
      <c r="P7" s="341"/>
      <c r="Q7" s="342"/>
      <c r="R7" s="343"/>
      <c r="S7" s="342"/>
      <c r="T7" s="53"/>
      <c r="U7" s="342"/>
      <c r="V7" s="53"/>
      <c r="W7" s="342"/>
      <c r="X7" s="53"/>
      <c r="Y7" s="342"/>
      <c r="Z7" s="53"/>
      <c r="AA7" s="342"/>
      <c r="AB7" s="53"/>
      <c r="AC7" s="342"/>
      <c r="AD7" s="53"/>
      <c r="AE7" s="344"/>
      <c r="AF7" s="54">
        <f aca="true" t="shared" si="0" ref="AF7:AF29">SUM(Q7,S7,U7,W7,Y7,AA7,AC7)</f>
        <v>0</v>
      </c>
      <c r="AG7" s="54"/>
      <c r="AH7" s="345">
        <v>0.004236111111111114</v>
      </c>
      <c r="AI7" s="346">
        <f aca="true" t="shared" si="1" ref="AI7:AI29">IF(AH7&lt;&gt;"",IF(AH7="сход","сход",IF(OR(AND(N7="м",AH7&gt;$AR$6),AND(N7="ж",AH7&gt;$AS$6)),"прев. КВ",IF(AK7&gt;0,"сн с этапов",AH7))),"не фин.")</f>
        <v>0.004236111111111114</v>
      </c>
      <c r="AJ7" s="347">
        <f aca="true" t="shared" si="2" ref="AJ7:AJ29">IF(ISNUMBER(AI7),0,IF(AI7="прев. КВ",2,IF(AI7="сн с этапов",1,IF(AI7="не фин.",4,3))))</f>
        <v>0</v>
      </c>
      <c r="AK7" s="348">
        <f aca="true" t="shared" si="3" ref="AK7:AK29">COUNTIF(R7:AD7,"сн")</f>
        <v>0</v>
      </c>
      <c r="AL7" s="349">
        <v>1</v>
      </c>
      <c r="AM7" s="350">
        <f>IF(ISNA(VLOOKUP(AL7,'[8]очки'!$A:$B,2,0)),0,IF(AJ7&gt;1,0,VLOOKUP(AL7,'[8]очки'!$A:$B,2,0)))</f>
        <v>100</v>
      </c>
      <c r="AN7" s="351">
        <f aca="true" t="shared" si="4" ref="AN7:AN29">IF(AJ7=0,AI7/SMALL($AI$7:$AI$29,1),"")</f>
        <v>1</v>
      </c>
      <c r="AO7" s="352" t="s">
        <v>149</v>
      </c>
      <c r="AP7" s="325"/>
    </row>
    <row r="8" spans="1:43" ht="22.5">
      <c r="A8" s="353">
        <v>2</v>
      </c>
      <c r="B8" s="354"/>
      <c r="C8" s="355">
        <v>1</v>
      </c>
      <c r="D8" s="355">
        <v>208</v>
      </c>
      <c r="E8" s="144" t="s">
        <v>74</v>
      </c>
      <c r="F8" s="356"/>
      <c r="G8" s="144"/>
      <c r="H8" s="144" t="s">
        <v>75</v>
      </c>
      <c r="I8" s="357" t="s">
        <v>150</v>
      </c>
      <c r="J8" s="144" t="s">
        <v>151</v>
      </c>
      <c r="K8" s="358">
        <v>1998</v>
      </c>
      <c r="L8" s="359" t="s">
        <v>130</v>
      </c>
      <c r="M8" s="360">
        <v>1</v>
      </c>
      <c r="N8" s="361" t="s">
        <v>96</v>
      </c>
      <c r="O8" s="362"/>
      <c r="P8" s="363"/>
      <c r="Q8" s="364"/>
      <c r="R8" s="365"/>
      <c r="S8" s="364"/>
      <c r="T8" s="164"/>
      <c r="U8" s="364"/>
      <c r="V8" s="164"/>
      <c r="W8" s="364"/>
      <c r="X8" s="164"/>
      <c r="Y8" s="364"/>
      <c r="Z8" s="164"/>
      <c r="AA8" s="364"/>
      <c r="AB8" s="164"/>
      <c r="AC8" s="364"/>
      <c r="AD8" s="164"/>
      <c r="AE8" s="366"/>
      <c r="AF8" s="165">
        <f t="shared" si="0"/>
        <v>0</v>
      </c>
      <c r="AG8" s="165"/>
      <c r="AH8" s="367">
        <v>0.004768518518518512</v>
      </c>
      <c r="AI8" s="346">
        <f t="shared" si="1"/>
        <v>0.004768518518518512</v>
      </c>
      <c r="AJ8" s="347">
        <f t="shared" si="2"/>
        <v>0</v>
      </c>
      <c r="AK8" s="368">
        <f t="shared" si="3"/>
        <v>0</v>
      </c>
      <c r="AL8" s="369">
        <v>2</v>
      </c>
      <c r="AM8" s="370">
        <f>IF(ISNA(VLOOKUP(AL8,'[8]очки'!$A:$B,2,0)),0,IF(AJ8&gt;1,0,VLOOKUP(AL8,'[8]очки'!$A:$B,2,0)))</f>
        <v>95</v>
      </c>
      <c r="AN8" s="371">
        <f t="shared" si="4"/>
        <v>1.1256830601092873</v>
      </c>
      <c r="AO8" s="372" t="s">
        <v>130</v>
      </c>
      <c r="AP8" s="250"/>
      <c r="AQ8" s="251"/>
    </row>
    <row r="9" spans="1:43" ht="12.75">
      <c r="A9" s="353">
        <v>3</v>
      </c>
      <c r="B9" s="354"/>
      <c r="C9" s="355">
        <v>1</v>
      </c>
      <c r="D9" s="355">
        <v>201</v>
      </c>
      <c r="E9" s="144" t="s">
        <v>72</v>
      </c>
      <c r="F9" s="356"/>
      <c r="G9" s="144"/>
      <c r="H9" s="144" t="s">
        <v>54</v>
      </c>
      <c r="I9" s="357" t="s">
        <v>152</v>
      </c>
      <c r="J9" s="144" t="s">
        <v>153</v>
      </c>
      <c r="K9" s="358">
        <v>1997</v>
      </c>
      <c r="L9" s="359" t="s">
        <v>149</v>
      </c>
      <c r="M9" s="360">
        <v>3</v>
      </c>
      <c r="N9" s="361" t="s">
        <v>96</v>
      </c>
      <c r="O9" s="362"/>
      <c r="P9" s="363"/>
      <c r="Q9" s="364"/>
      <c r="R9" s="365"/>
      <c r="S9" s="364"/>
      <c r="T9" s="164"/>
      <c r="U9" s="364"/>
      <c r="V9" s="164"/>
      <c r="W9" s="364"/>
      <c r="X9" s="164"/>
      <c r="Y9" s="364"/>
      <c r="Z9" s="164"/>
      <c r="AA9" s="364"/>
      <c r="AB9" s="164"/>
      <c r="AC9" s="364"/>
      <c r="AD9" s="164"/>
      <c r="AE9" s="366"/>
      <c r="AF9" s="165">
        <f t="shared" si="0"/>
        <v>0</v>
      </c>
      <c r="AG9" s="165"/>
      <c r="AH9" s="367">
        <v>0.005081018518518526</v>
      </c>
      <c r="AI9" s="346">
        <f t="shared" si="1"/>
        <v>0.005081018518518526</v>
      </c>
      <c r="AJ9" s="347">
        <f t="shared" si="2"/>
        <v>0</v>
      </c>
      <c r="AK9" s="368">
        <f t="shared" si="3"/>
        <v>0</v>
      </c>
      <c r="AL9" s="369">
        <v>3</v>
      </c>
      <c r="AM9" s="370">
        <f>IF(ISNA(VLOOKUP(AL9,'[8]очки'!$A:$B,2,0)),0,IF(AJ9&gt;1,0,VLOOKUP(AL9,'[8]очки'!$A:$B,2,0)))</f>
        <v>91</v>
      </c>
      <c r="AN9" s="371">
        <f t="shared" si="4"/>
        <v>1.1994535519125693</v>
      </c>
      <c r="AO9" s="372" t="s">
        <v>130</v>
      </c>
      <c r="AP9" s="250"/>
      <c r="AQ9" s="251"/>
    </row>
    <row r="10" spans="1:43" ht="12.75">
      <c r="A10" s="353">
        <v>4</v>
      </c>
      <c r="B10" s="354"/>
      <c r="C10" s="355">
        <v>1</v>
      </c>
      <c r="D10" s="355">
        <v>201</v>
      </c>
      <c r="E10" s="144" t="s">
        <v>72</v>
      </c>
      <c r="F10" s="356"/>
      <c r="G10" s="144"/>
      <c r="H10" s="144" t="s">
        <v>54</v>
      </c>
      <c r="I10" s="357" t="s">
        <v>154</v>
      </c>
      <c r="J10" s="144" t="s">
        <v>155</v>
      </c>
      <c r="K10" s="358">
        <v>1997</v>
      </c>
      <c r="L10" s="359" t="s">
        <v>149</v>
      </c>
      <c r="M10" s="360">
        <v>3</v>
      </c>
      <c r="N10" s="361" t="s">
        <v>96</v>
      </c>
      <c r="O10" s="362"/>
      <c r="P10" s="363"/>
      <c r="Q10" s="364"/>
      <c r="R10" s="365"/>
      <c r="S10" s="364"/>
      <c r="T10" s="164"/>
      <c r="U10" s="364"/>
      <c r="V10" s="164"/>
      <c r="W10" s="364"/>
      <c r="X10" s="164"/>
      <c r="Y10" s="364"/>
      <c r="Z10" s="164"/>
      <c r="AA10" s="364"/>
      <c r="AB10" s="164"/>
      <c r="AC10" s="364"/>
      <c r="AD10" s="164"/>
      <c r="AE10" s="373"/>
      <c r="AF10" s="165">
        <f t="shared" si="0"/>
        <v>0</v>
      </c>
      <c r="AG10" s="165"/>
      <c r="AH10" s="367">
        <v>0.005231481481481483</v>
      </c>
      <c r="AI10" s="346">
        <f t="shared" si="1"/>
        <v>0.005231481481481483</v>
      </c>
      <c r="AJ10" s="347">
        <f t="shared" si="2"/>
        <v>0</v>
      </c>
      <c r="AK10" s="368">
        <f t="shared" si="3"/>
        <v>0</v>
      </c>
      <c r="AL10" s="369">
        <v>4</v>
      </c>
      <c r="AM10" s="370">
        <f>IF(ISNA(VLOOKUP(AL10,'[8]очки'!$A:$B,2,0)),0,IF(AJ10&gt;1,0,VLOOKUP(AL10,'[8]очки'!$A:$B,2,0)))</f>
        <v>87</v>
      </c>
      <c r="AN10" s="371">
        <f t="shared" si="4"/>
        <v>1.2349726775956278</v>
      </c>
      <c r="AO10" s="372" t="s">
        <v>130</v>
      </c>
      <c r="AP10" s="250"/>
      <c r="AQ10" s="251"/>
    </row>
    <row r="11" spans="1:43" ht="12.75">
      <c r="A11" s="353">
        <v>5</v>
      </c>
      <c r="B11" s="354"/>
      <c r="C11" s="355" t="s">
        <v>108</v>
      </c>
      <c r="D11" s="355">
        <v>204</v>
      </c>
      <c r="E11" s="144" t="s">
        <v>156</v>
      </c>
      <c r="F11" s="356"/>
      <c r="G11" s="144"/>
      <c r="H11" s="144" t="s">
        <v>58</v>
      </c>
      <c r="I11" s="357" t="s">
        <v>157</v>
      </c>
      <c r="J11" s="144" t="s">
        <v>158</v>
      </c>
      <c r="K11" s="374">
        <v>1996</v>
      </c>
      <c r="L11" s="359" t="s">
        <v>130</v>
      </c>
      <c r="M11" s="360">
        <v>1</v>
      </c>
      <c r="N11" s="361" t="s">
        <v>96</v>
      </c>
      <c r="O11" s="362"/>
      <c r="P11" s="363"/>
      <c r="Q11" s="364"/>
      <c r="R11" s="365"/>
      <c r="S11" s="364"/>
      <c r="T11" s="164"/>
      <c r="U11" s="364"/>
      <c r="V11" s="164"/>
      <c r="W11" s="364"/>
      <c r="X11" s="164"/>
      <c r="Y11" s="364"/>
      <c r="Z11" s="164"/>
      <c r="AA11" s="364"/>
      <c r="AB11" s="164"/>
      <c r="AC11" s="364"/>
      <c r="AD11" s="164"/>
      <c r="AE11" s="366"/>
      <c r="AF11" s="165">
        <f t="shared" si="0"/>
        <v>0</v>
      </c>
      <c r="AG11" s="165"/>
      <c r="AH11" s="367">
        <v>0.005659722222222219</v>
      </c>
      <c r="AI11" s="346">
        <f t="shared" si="1"/>
        <v>0.005659722222222219</v>
      </c>
      <c r="AJ11" s="347">
        <f t="shared" si="2"/>
        <v>0</v>
      </c>
      <c r="AK11" s="368">
        <f t="shared" si="3"/>
        <v>0</v>
      </c>
      <c r="AL11" s="369">
        <v>5</v>
      </c>
      <c r="AM11" s="370">
        <f>IF(ISNA(VLOOKUP(AL11,'[8]очки'!$A:$B,2,0)),0,IF(AJ11&gt;1,0,VLOOKUP(AL11,'[8]очки'!$A:$B,2,0)))</f>
        <v>83</v>
      </c>
      <c r="AN11" s="371">
        <f t="shared" si="4"/>
        <v>1.33606557377049</v>
      </c>
      <c r="AO11" s="372" t="s">
        <v>130</v>
      </c>
      <c r="AP11" s="250"/>
      <c r="AQ11" s="251"/>
    </row>
    <row r="12" spans="1:43" ht="12.75">
      <c r="A12" s="353">
        <v>6</v>
      </c>
      <c r="B12" s="354"/>
      <c r="C12" s="355">
        <v>1</v>
      </c>
      <c r="D12" s="355">
        <v>210</v>
      </c>
      <c r="E12" s="144" t="s">
        <v>79</v>
      </c>
      <c r="F12" s="356"/>
      <c r="G12" s="144"/>
      <c r="H12" s="144" t="s">
        <v>66</v>
      </c>
      <c r="I12" s="357" t="s">
        <v>159</v>
      </c>
      <c r="J12" s="144" t="s">
        <v>160</v>
      </c>
      <c r="K12" s="358">
        <v>1997</v>
      </c>
      <c r="L12" s="359" t="s">
        <v>114</v>
      </c>
      <c r="M12" s="360">
        <v>0.3</v>
      </c>
      <c r="N12" s="361" t="s">
        <v>96</v>
      </c>
      <c r="O12" s="362"/>
      <c r="P12" s="363"/>
      <c r="Q12" s="364"/>
      <c r="R12" s="365"/>
      <c r="S12" s="364"/>
      <c r="T12" s="164"/>
      <c r="U12" s="364"/>
      <c r="V12" s="164"/>
      <c r="W12" s="364"/>
      <c r="X12" s="164"/>
      <c r="Y12" s="364"/>
      <c r="Z12" s="164"/>
      <c r="AA12" s="364"/>
      <c r="AB12" s="164"/>
      <c r="AC12" s="364"/>
      <c r="AD12" s="164"/>
      <c r="AE12" s="366"/>
      <c r="AF12" s="165">
        <f t="shared" si="0"/>
        <v>0</v>
      </c>
      <c r="AG12" s="165"/>
      <c r="AH12" s="367">
        <v>0.006122685185185189</v>
      </c>
      <c r="AI12" s="346">
        <f t="shared" si="1"/>
        <v>0.006122685185185189</v>
      </c>
      <c r="AJ12" s="347">
        <f t="shared" si="2"/>
        <v>0</v>
      </c>
      <c r="AK12" s="368">
        <f t="shared" si="3"/>
        <v>0</v>
      </c>
      <c r="AL12" s="369">
        <v>6</v>
      </c>
      <c r="AM12" s="370">
        <f>IF(ISNA(VLOOKUP(AL12,'[8]очки'!$A:$B,2,0)),0,IF(AJ12&gt;1,0,VLOOKUP(AL12,'[8]очки'!$A:$B,2,0)))</f>
        <v>79</v>
      </c>
      <c r="AN12" s="371">
        <f t="shared" si="4"/>
        <v>1.4453551912568305</v>
      </c>
      <c r="AO12" s="372" t="s">
        <v>114</v>
      </c>
      <c r="AP12" s="250"/>
      <c r="AQ12" s="251"/>
    </row>
    <row r="13" spans="1:43" ht="12.75">
      <c r="A13" s="353">
        <v>7</v>
      </c>
      <c r="B13" s="354"/>
      <c r="C13" s="355">
        <v>1</v>
      </c>
      <c r="D13" s="355">
        <v>210</v>
      </c>
      <c r="E13" s="144" t="s">
        <v>79</v>
      </c>
      <c r="F13" s="356"/>
      <c r="G13" s="144"/>
      <c r="H13" s="144" t="s">
        <v>66</v>
      </c>
      <c r="I13" s="357" t="s">
        <v>161</v>
      </c>
      <c r="J13" s="144" t="s">
        <v>162</v>
      </c>
      <c r="K13" s="358">
        <v>1998</v>
      </c>
      <c r="L13" s="359" t="s">
        <v>114</v>
      </c>
      <c r="M13" s="360">
        <v>0.3</v>
      </c>
      <c r="N13" s="361" t="s">
        <v>96</v>
      </c>
      <c r="O13" s="362"/>
      <c r="P13" s="363"/>
      <c r="Q13" s="364"/>
      <c r="R13" s="365"/>
      <c r="S13" s="364"/>
      <c r="T13" s="164"/>
      <c r="U13" s="364"/>
      <c r="V13" s="164"/>
      <c r="W13" s="364"/>
      <c r="X13" s="164"/>
      <c r="Y13" s="364"/>
      <c r="Z13" s="164"/>
      <c r="AA13" s="364"/>
      <c r="AB13" s="164"/>
      <c r="AC13" s="364"/>
      <c r="AD13" s="164"/>
      <c r="AE13" s="366"/>
      <c r="AF13" s="165">
        <f t="shared" si="0"/>
        <v>0</v>
      </c>
      <c r="AG13" s="165"/>
      <c r="AH13" s="367">
        <v>0.006192129629629624</v>
      </c>
      <c r="AI13" s="346">
        <f t="shared" si="1"/>
        <v>0.006192129629629624</v>
      </c>
      <c r="AJ13" s="347">
        <f t="shared" si="2"/>
        <v>0</v>
      </c>
      <c r="AK13" s="368">
        <f t="shared" si="3"/>
        <v>0</v>
      </c>
      <c r="AL13" s="369">
        <v>7</v>
      </c>
      <c r="AM13" s="370">
        <f>IF(ISNA(VLOOKUP(AL13,'[8]очки'!$A:$B,2,0)),0,IF(AJ13&gt;1,0,VLOOKUP(AL13,'[8]очки'!$A:$B,2,0)))</f>
        <v>75</v>
      </c>
      <c r="AN13" s="371">
        <f t="shared" si="4"/>
        <v>1.461748633879779</v>
      </c>
      <c r="AO13" s="372" t="s">
        <v>114</v>
      </c>
      <c r="AP13" s="250"/>
      <c r="AQ13" s="251"/>
    </row>
    <row r="14" spans="1:43" ht="12.75">
      <c r="A14" s="353">
        <v>8</v>
      </c>
      <c r="B14" s="354"/>
      <c r="C14" s="355">
        <v>1</v>
      </c>
      <c r="D14" s="355">
        <v>210</v>
      </c>
      <c r="E14" s="144" t="s">
        <v>79</v>
      </c>
      <c r="F14" s="356"/>
      <c r="G14" s="144"/>
      <c r="H14" s="144" t="s">
        <v>66</v>
      </c>
      <c r="I14" s="357" t="s">
        <v>163</v>
      </c>
      <c r="J14" s="144" t="s">
        <v>164</v>
      </c>
      <c r="K14" s="358">
        <v>1997</v>
      </c>
      <c r="L14" s="359" t="s">
        <v>114</v>
      </c>
      <c r="M14" s="360">
        <v>0.3</v>
      </c>
      <c r="N14" s="361" t="s">
        <v>96</v>
      </c>
      <c r="O14" s="362"/>
      <c r="P14" s="363"/>
      <c r="Q14" s="364"/>
      <c r="R14" s="365"/>
      <c r="S14" s="364"/>
      <c r="T14" s="164"/>
      <c r="U14" s="364"/>
      <c r="V14" s="164"/>
      <c r="W14" s="364"/>
      <c r="X14" s="164"/>
      <c r="Y14" s="364"/>
      <c r="Z14" s="164"/>
      <c r="AA14" s="364"/>
      <c r="AB14" s="164"/>
      <c r="AC14" s="364"/>
      <c r="AD14" s="164"/>
      <c r="AE14" s="366"/>
      <c r="AF14" s="165">
        <f t="shared" si="0"/>
        <v>0</v>
      </c>
      <c r="AG14" s="165"/>
      <c r="AH14" s="367">
        <v>0.006388888888888895</v>
      </c>
      <c r="AI14" s="346">
        <f t="shared" si="1"/>
        <v>0.006388888888888895</v>
      </c>
      <c r="AJ14" s="347">
        <f t="shared" si="2"/>
        <v>0</v>
      </c>
      <c r="AK14" s="368">
        <f t="shared" si="3"/>
        <v>0</v>
      </c>
      <c r="AL14" s="369">
        <v>8</v>
      </c>
      <c r="AM14" s="370">
        <f>IF(ISNA(VLOOKUP(AL14,'[8]очки'!$A:$B,2,0)),0,IF(AJ14&gt;1,0,VLOOKUP(AL14,'[8]очки'!$A:$B,2,0)))</f>
        <v>72</v>
      </c>
      <c r="AN14" s="371">
        <f t="shared" si="4"/>
        <v>1.508196721311476</v>
      </c>
      <c r="AO14" s="372"/>
      <c r="AP14" s="250"/>
      <c r="AQ14" s="251"/>
    </row>
    <row r="15" spans="1:43" ht="22.5">
      <c r="A15" s="353">
        <v>9</v>
      </c>
      <c r="B15" s="354"/>
      <c r="C15" s="355">
        <v>1</v>
      </c>
      <c r="D15" s="355">
        <v>205</v>
      </c>
      <c r="E15" s="144" t="s">
        <v>77</v>
      </c>
      <c r="F15" s="356"/>
      <c r="G15" s="144"/>
      <c r="H15" s="144" t="s">
        <v>39</v>
      </c>
      <c r="I15" s="357" t="s">
        <v>165</v>
      </c>
      <c r="J15" s="144" t="s">
        <v>166</v>
      </c>
      <c r="K15" s="358">
        <v>1997</v>
      </c>
      <c r="L15" s="359" t="s">
        <v>130</v>
      </c>
      <c r="M15" s="360">
        <v>1</v>
      </c>
      <c r="N15" s="361" t="s">
        <v>96</v>
      </c>
      <c r="O15" s="362"/>
      <c r="P15" s="363"/>
      <c r="Q15" s="364"/>
      <c r="R15" s="365"/>
      <c r="S15" s="364"/>
      <c r="T15" s="164"/>
      <c r="U15" s="364"/>
      <c r="V15" s="164"/>
      <c r="W15" s="364"/>
      <c r="X15" s="164"/>
      <c r="Y15" s="364"/>
      <c r="Z15" s="164"/>
      <c r="AA15" s="364"/>
      <c r="AB15" s="164"/>
      <c r="AC15" s="364"/>
      <c r="AD15" s="164"/>
      <c r="AE15" s="366"/>
      <c r="AF15" s="165">
        <f t="shared" si="0"/>
        <v>0</v>
      </c>
      <c r="AG15" s="165"/>
      <c r="AH15" s="367">
        <v>0.006736111111111109</v>
      </c>
      <c r="AI15" s="346">
        <f t="shared" si="1"/>
        <v>0.006736111111111109</v>
      </c>
      <c r="AJ15" s="347">
        <f t="shared" si="2"/>
        <v>0</v>
      </c>
      <c r="AK15" s="368">
        <f t="shared" si="3"/>
        <v>0</v>
      </c>
      <c r="AL15" s="369">
        <v>9</v>
      </c>
      <c r="AM15" s="370">
        <f>IF(ISNA(VLOOKUP(AL15,'[8]очки'!$A:$B,2,0)),0,IF(AJ15&gt;1,0,VLOOKUP(AL15,'[8]очки'!$A:$B,2,0)))</f>
        <v>69</v>
      </c>
      <c r="AN15" s="371">
        <f t="shared" si="4"/>
        <v>1.590163934426228</v>
      </c>
      <c r="AO15" s="372"/>
      <c r="AP15" s="250"/>
      <c r="AQ15" s="251"/>
    </row>
    <row r="16" spans="1:43" ht="22.5">
      <c r="A16" s="353">
        <v>10</v>
      </c>
      <c r="B16" s="354"/>
      <c r="C16" s="355">
        <v>1</v>
      </c>
      <c r="D16" s="355">
        <v>205</v>
      </c>
      <c r="E16" s="144" t="s">
        <v>77</v>
      </c>
      <c r="F16" s="356"/>
      <c r="G16" s="144"/>
      <c r="H16" s="144" t="s">
        <v>39</v>
      </c>
      <c r="I16" s="357" t="s">
        <v>167</v>
      </c>
      <c r="J16" s="144" t="s">
        <v>168</v>
      </c>
      <c r="K16" s="358">
        <v>1997</v>
      </c>
      <c r="L16" s="359" t="s">
        <v>114</v>
      </c>
      <c r="M16" s="360">
        <v>0.3</v>
      </c>
      <c r="N16" s="361" t="s">
        <v>96</v>
      </c>
      <c r="O16" s="362"/>
      <c r="P16" s="363"/>
      <c r="Q16" s="364"/>
      <c r="R16" s="365"/>
      <c r="S16" s="364"/>
      <c r="T16" s="164"/>
      <c r="U16" s="364"/>
      <c r="V16" s="164"/>
      <c r="W16" s="364"/>
      <c r="X16" s="164"/>
      <c r="Y16" s="364"/>
      <c r="Z16" s="164"/>
      <c r="AA16" s="364"/>
      <c r="AB16" s="164"/>
      <c r="AC16" s="364"/>
      <c r="AD16" s="164"/>
      <c r="AE16" s="366"/>
      <c r="AF16" s="165">
        <f t="shared" si="0"/>
        <v>0</v>
      </c>
      <c r="AG16" s="165"/>
      <c r="AH16" s="367">
        <v>0.007164351851851838</v>
      </c>
      <c r="AI16" s="346">
        <f t="shared" si="1"/>
        <v>0.007164351851851838</v>
      </c>
      <c r="AJ16" s="347">
        <f t="shared" si="2"/>
        <v>0</v>
      </c>
      <c r="AK16" s="368">
        <f t="shared" si="3"/>
        <v>0</v>
      </c>
      <c r="AL16" s="369">
        <v>10</v>
      </c>
      <c r="AM16" s="370">
        <f>IF(ISNA(VLOOKUP(AL16,'[8]очки'!$A:$B,2,0)),0,IF(AJ16&gt;1,0,VLOOKUP(AL16,'[8]очки'!$A:$B,2,0)))</f>
        <v>66</v>
      </c>
      <c r="AN16" s="371">
        <f t="shared" si="4"/>
        <v>1.6912568306010884</v>
      </c>
      <c r="AO16" s="372"/>
      <c r="AP16" s="250"/>
      <c r="AQ16" s="251"/>
    </row>
    <row r="17" spans="1:43" ht="22.5">
      <c r="A17" s="353">
        <v>11</v>
      </c>
      <c r="B17" s="354"/>
      <c r="C17" s="355">
        <v>1</v>
      </c>
      <c r="D17" s="355">
        <v>208</v>
      </c>
      <c r="E17" s="144" t="s">
        <v>74</v>
      </c>
      <c r="F17" s="356"/>
      <c r="G17" s="144"/>
      <c r="H17" s="144" t="s">
        <v>75</v>
      </c>
      <c r="I17" s="357" t="s">
        <v>169</v>
      </c>
      <c r="J17" s="144" t="s">
        <v>170</v>
      </c>
      <c r="K17" s="358">
        <v>1997</v>
      </c>
      <c r="L17" s="359" t="s">
        <v>114</v>
      </c>
      <c r="M17" s="360">
        <v>0.3</v>
      </c>
      <c r="N17" s="361" t="s">
        <v>96</v>
      </c>
      <c r="O17" s="362"/>
      <c r="P17" s="363"/>
      <c r="Q17" s="364"/>
      <c r="R17" s="365"/>
      <c r="S17" s="364"/>
      <c r="T17" s="164"/>
      <c r="U17" s="364"/>
      <c r="V17" s="164"/>
      <c r="W17" s="364"/>
      <c r="X17" s="164"/>
      <c r="Y17" s="364"/>
      <c r="Z17" s="164"/>
      <c r="AA17" s="364"/>
      <c r="AB17" s="164"/>
      <c r="AC17" s="364"/>
      <c r="AD17" s="164"/>
      <c r="AE17" s="366"/>
      <c r="AF17" s="165">
        <f t="shared" si="0"/>
        <v>0</v>
      </c>
      <c r="AG17" s="165"/>
      <c r="AH17" s="367">
        <v>0.007881944444444441</v>
      </c>
      <c r="AI17" s="346">
        <f t="shared" si="1"/>
        <v>0.007881944444444441</v>
      </c>
      <c r="AJ17" s="347">
        <f t="shared" si="2"/>
        <v>0</v>
      </c>
      <c r="AK17" s="368">
        <f t="shared" si="3"/>
        <v>0</v>
      </c>
      <c r="AL17" s="369">
        <v>11</v>
      </c>
      <c r="AM17" s="370">
        <f>IF(ISNA(VLOOKUP(AL17,'[8]очки'!$A:$B,2,0)),0,IF(AJ17&gt;1,0,VLOOKUP(AL17,'[8]очки'!$A:$B,2,0)))</f>
        <v>63</v>
      </c>
      <c r="AN17" s="371">
        <f t="shared" si="4"/>
        <v>1.860655737704916</v>
      </c>
      <c r="AO17" s="372"/>
      <c r="AP17" s="250"/>
      <c r="AQ17" s="251"/>
    </row>
    <row r="18" spans="1:43" ht="22.5">
      <c r="A18" s="353">
        <v>12</v>
      </c>
      <c r="B18" s="354"/>
      <c r="C18" s="355">
        <v>1</v>
      </c>
      <c r="D18" s="355">
        <v>202</v>
      </c>
      <c r="E18" s="144" t="s">
        <v>171</v>
      </c>
      <c r="F18" s="356"/>
      <c r="G18" s="144"/>
      <c r="H18" s="144" t="s">
        <v>172</v>
      </c>
      <c r="I18" s="357" t="s">
        <v>173</v>
      </c>
      <c r="J18" s="144" t="s">
        <v>174</v>
      </c>
      <c r="K18" s="358">
        <v>1996</v>
      </c>
      <c r="L18" s="359" t="s">
        <v>119</v>
      </c>
      <c r="M18" s="360">
        <v>0</v>
      </c>
      <c r="N18" s="361" t="s">
        <v>96</v>
      </c>
      <c r="O18" s="362"/>
      <c r="P18" s="363"/>
      <c r="Q18" s="364"/>
      <c r="R18" s="365"/>
      <c r="S18" s="364"/>
      <c r="T18" s="164"/>
      <c r="U18" s="364"/>
      <c r="V18" s="164"/>
      <c r="W18" s="364"/>
      <c r="X18" s="164"/>
      <c r="Y18" s="364"/>
      <c r="Z18" s="164"/>
      <c r="AA18" s="364"/>
      <c r="AB18" s="164"/>
      <c r="AC18" s="364"/>
      <c r="AD18" s="164"/>
      <c r="AE18" s="366"/>
      <c r="AF18" s="165">
        <f t="shared" si="0"/>
        <v>0</v>
      </c>
      <c r="AG18" s="165"/>
      <c r="AH18" s="367">
        <v>0.00820601851851853</v>
      </c>
      <c r="AI18" s="346">
        <f t="shared" si="1"/>
        <v>0.00820601851851853</v>
      </c>
      <c r="AJ18" s="347">
        <f t="shared" si="2"/>
        <v>0</v>
      </c>
      <c r="AK18" s="368">
        <f t="shared" si="3"/>
        <v>0</v>
      </c>
      <c r="AL18" s="369">
        <v>12</v>
      </c>
      <c r="AM18" s="370">
        <f>IF(ISNA(VLOOKUP(AL18,'[8]очки'!$A:$B,2,0)),0,IF(AJ18&gt;1,0,VLOOKUP(AL18,'[8]очки'!$A:$B,2,0)))</f>
        <v>60</v>
      </c>
      <c r="AN18" s="371">
        <f t="shared" si="4"/>
        <v>1.9371584699453563</v>
      </c>
      <c r="AO18" s="372"/>
      <c r="AP18" s="250"/>
      <c r="AQ18" s="251"/>
    </row>
    <row r="19" spans="1:43" ht="22.5">
      <c r="A19" s="353">
        <v>13</v>
      </c>
      <c r="B19" s="354"/>
      <c r="C19" s="355">
        <v>1</v>
      </c>
      <c r="D19" s="355">
        <v>202</v>
      </c>
      <c r="E19" s="144" t="s">
        <v>171</v>
      </c>
      <c r="F19" s="356"/>
      <c r="G19" s="144"/>
      <c r="H19" s="144" t="s">
        <v>172</v>
      </c>
      <c r="I19" s="357" t="s">
        <v>175</v>
      </c>
      <c r="J19" s="144" t="s">
        <v>176</v>
      </c>
      <c r="K19" s="358">
        <v>1997</v>
      </c>
      <c r="L19" s="359" t="s">
        <v>119</v>
      </c>
      <c r="M19" s="360">
        <v>0</v>
      </c>
      <c r="N19" s="361" t="s">
        <v>96</v>
      </c>
      <c r="O19" s="362"/>
      <c r="P19" s="363"/>
      <c r="Q19" s="364"/>
      <c r="R19" s="365"/>
      <c r="S19" s="364"/>
      <c r="T19" s="164"/>
      <c r="U19" s="364"/>
      <c r="V19" s="164"/>
      <c r="W19" s="364"/>
      <c r="X19" s="164"/>
      <c r="Y19" s="364"/>
      <c r="Z19" s="164"/>
      <c r="AA19" s="364"/>
      <c r="AB19" s="164"/>
      <c r="AC19" s="364"/>
      <c r="AD19" s="164"/>
      <c r="AE19" s="366"/>
      <c r="AF19" s="165">
        <f t="shared" si="0"/>
        <v>0</v>
      </c>
      <c r="AG19" s="165"/>
      <c r="AH19" s="367">
        <v>0.009328703703703714</v>
      </c>
      <c r="AI19" s="346">
        <f t="shared" si="1"/>
        <v>0.009328703703703714</v>
      </c>
      <c r="AJ19" s="347">
        <f t="shared" si="2"/>
        <v>0</v>
      </c>
      <c r="AK19" s="368">
        <f t="shared" si="3"/>
        <v>0</v>
      </c>
      <c r="AL19" s="369">
        <v>13</v>
      </c>
      <c r="AM19" s="370">
        <f>IF(ISNA(VLOOKUP(AL19,'[8]очки'!$A:$B,2,0)),0,IF(AJ19&gt;1,0,VLOOKUP(AL19,'[8]очки'!$A:$B,2,0)))</f>
        <v>57</v>
      </c>
      <c r="AN19" s="371">
        <f t="shared" si="4"/>
        <v>2.2021857923497277</v>
      </c>
      <c r="AO19" s="372"/>
      <c r="AP19" s="250"/>
      <c r="AQ19" s="251"/>
    </row>
    <row r="20" spans="1:43" ht="22.5">
      <c r="A20" s="353">
        <v>14</v>
      </c>
      <c r="B20" s="354"/>
      <c r="C20" s="355" t="s">
        <v>108</v>
      </c>
      <c r="D20" s="355">
        <v>208</v>
      </c>
      <c r="E20" s="144" t="s">
        <v>74</v>
      </c>
      <c r="F20" s="356"/>
      <c r="G20" s="144"/>
      <c r="H20" s="144" t="s">
        <v>75</v>
      </c>
      <c r="I20" s="357" t="s">
        <v>177</v>
      </c>
      <c r="J20" s="144" t="s">
        <v>178</v>
      </c>
      <c r="K20" s="358">
        <v>1997</v>
      </c>
      <c r="L20" s="359" t="s">
        <v>114</v>
      </c>
      <c r="M20" s="360">
        <v>0.3</v>
      </c>
      <c r="N20" s="361" t="s">
        <v>96</v>
      </c>
      <c r="O20" s="362"/>
      <c r="P20" s="363"/>
      <c r="Q20" s="364"/>
      <c r="R20" s="365"/>
      <c r="S20" s="364"/>
      <c r="T20" s="164"/>
      <c r="U20" s="364"/>
      <c r="V20" s="164"/>
      <c r="W20" s="364"/>
      <c r="X20" s="164"/>
      <c r="Y20" s="364"/>
      <c r="Z20" s="164"/>
      <c r="AA20" s="364"/>
      <c r="AB20" s="164"/>
      <c r="AC20" s="364"/>
      <c r="AD20" s="164"/>
      <c r="AE20" s="366"/>
      <c r="AF20" s="165">
        <f t="shared" si="0"/>
        <v>0</v>
      </c>
      <c r="AG20" s="165"/>
      <c r="AH20" s="367">
        <v>0.009398148148148149</v>
      </c>
      <c r="AI20" s="346">
        <f t="shared" si="1"/>
        <v>0.009398148148148149</v>
      </c>
      <c r="AJ20" s="347">
        <f t="shared" si="2"/>
        <v>0</v>
      </c>
      <c r="AK20" s="368">
        <f t="shared" si="3"/>
        <v>0</v>
      </c>
      <c r="AL20" s="369">
        <v>14</v>
      </c>
      <c r="AM20" s="370">
        <f>IF(ISNA(VLOOKUP(AL20,'[8]очки'!$A:$B,2,0)),0,IF(AJ20&gt;1,0,VLOOKUP(AL20,'[8]очки'!$A:$B,2,0)))</f>
        <v>54</v>
      </c>
      <c r="AN20" s="371">
        <f t="shared" si="4"/>
        <v>2.218579234972676</v>
      </c>
      <c r="AO20" s="372"/>
      <c r="AP20" s="250"/>
      <c r="AQ20" s="251"/>
    </row>
    <row r="21" spans="1:43" ht="12.75">
      <c r="A21" s="353">
        <v>15</v>
      </c>
      <c r="B21" s="354"/>
      <c r="C21" s="355" t="s">
        <v>108</v>
      </c>
      <c r="D21" s="355">
        <v>210</v>
      </c>
      <c r="E21" s="144" t="s">
        <v>79</v>
      </c>
      <c r="F21" s="356"/>
      <c r="G21" s="144"/>
      <c r="H21" s="144" t="s">
        <v>66</v>
      </c>
      <c r="I21" s="357" t="s">
        <v>179</v>
      </c>
      <c r="J21" s="144" t="s">
        <v>180</v>
      </c>
      <c r="K21" s="358">
        <v>1997</v>
      </c>
      <c r="L21" s="359" t="s">
        <v>114</v>
      </c>
      <c r="M21" s="360">
        <v>0.3</v>
      </c>
      <c r="N21" s="361" t="s">
        <v>96</v>
      </c>
      <c r="O21" s="362"/>
      <c r="P21" s="363"/>
      <c r="Q21" s="364"/>
      <c r="R21" s="365"/>
      <c r="S21" s="364"/>
      <c r="T21" s="164"/>
      <c r="U21" s="364"/>
      <c r="V21" s="164"/>
      <c r="W21" s="364"/>
      <c r="X21" s="164"/>
      <c r="Y21" s="364"/>
      <c r="Z21" s="164"/>
      <c r="AA21" s="364"/>
      <c r="AB21" s="164"/>
      <c r="AC21" s="364"/>
      <c r="AD21" s="164"/>
      <c r="AE21" s="366"/>
      <c r="AF21" s="165">
        <f t="shared" si="0"/>
        <v>0</v>
      </c>
      <c r="AG21" s="165"/>
      <c r="AH21" s="367">
        <v>0.010243055555555554</v>
      </c>
      <c r="AI21" s="346">
        <f t="shared" si="1"/>
        <v>0.010243055555555554</v>
      </c>
      <c r="AJ21" s="347">
        <f t="shared" si="2"/>
        <v>0</v>
      </c>
      <c r="AK21" s="368">
        <f t="shared" si="3"/>
        <v>0</v>
      </c>
      <c r="AL21" s="369">
        <v>15</v>
      </c>
      <c r="AM21" s="370">
        <f>IF(ISNA(VLOOKUP(AL21,'[8]очки'!$A:$B,2,0)),0,IF(AJ21&gt;1,0,VLOOKUP(AL21,'[8]очки'!$A:$B,2,0)))</f>
        <v>51</v>
      </c>
      <c r="AN21" s="371">
        <f t="shared" si="4"/>
        <v>2.418032786885244</v>
      </c>
      <c r="AO21" s="372"/>
      <c r="AP21" s="250"/>
      <c r="AQ21" s="251"/>
    </row>
    <row r="22" spans="1:43" ht="12.75">
      <c r="A22" s="353">
        <v>16</v>
      </c>
      <c r="B22" s="354"/>
      <c r="C22" s="355" t="s">
        <v>108</v>
      </c>
      <c r="D22" s="355">
        <v>204</v>
      </c>
      <c r="E22" s="144" t="s">
        <v>156</v>
      </c>
      <c r="F22" s="356"/>
      <c r="G22" s="144"/>
      <c r="H22" s="144" t="s">
        <v>58</v>
      </c>
      <c r="I22" s="357" t="s">
        <v>181</v>
      </c>
      <c r="J22" s="144" t="s">
        <v>182</v>
      </c>
      <c r="K22" s="358">
        <v>1996</v>
      </c>
      <c r="L22" s="359" t="s">
        <v>114</v>
      </c>
      <c r="M22" s="360">
        <v>0.3</v>
      </c>
      <c r="N22" s="361" t="s">
        <v>96</v>
      </c>
      <c r="O22" s="362"/>
      <c r="P22" s="363"/>
      <c r="Q22" s="364"/>
      <c r="R22" s="365"/>
      <c r="S22" s="364"/>
      <c r="T22" s="164"/>
      <c r="U22" s="364"/>
      <c r="V22" s="164"/>
      <c r="W22" s="364"/>
      <c r="X22" s="164"/>
      <c r="Y22" s="364"/>
      <c r="Z22" s="164"/>
      <c r="AA22" s="364"/>
      <c r="AB22" s="164"/>
      <c r="AC22" s="364"/>
      <c r="AD22" s="164"/>
      <c r="AE22" s="366"/>
      <c r="AF22" s="165">
        <f t="shared" si="0"/>
        <v>0</v>
      </c>
      <c r="AG22" s="165"/>
      <c r="AH22" s="367">
        <v>0.010810185185185187</v>
      </c>
      <c r="AI22" s="346">
        <f t="shared" si="1"/>
        <v>0.010810185185185187</v>
      </c>
      <c r="AJ22" s="347">
        <f t="shared" si="2"/>
        <v>0</v>
      </c>
      <c r="AK22" s="368">
        <f t="shared" si="3"/>
        <v>0</v>
      </c>
      <c r="AL22" s="369">
        <v>16</v>
      </c>
      <c r="AM22" s="370">
        <f>IF(ISNA(VLOOKUP(AL22,'[8]очки'!$A:$B,2,0)),0,IF(AJ22&gt;1,0,VLOOKUP(AL22,'[8]очки'!$A:$B,2,0)))</f>
        <v>48</v>
      </c>
      <c r="AN22" s="371">
        <f t="shared" si="4"/>
        <v>2.5519125683060095</v>
      </c>
      <c r="AO22" s="372"/>
      <c r="AP22" s="250"/>
      <c r="AQ22" s="251"/>
    </row>
    <row r="23" spans="1:43" ht="12.75">
      <c r="A23" s="353">
        <v>17</v>
      </c>
      <c r="B23" s="354"/>
      <c r="C23" s="355" t="s">
        <v>108</v>
      </c>
      <c r="D23" s="355">
        <v>206</v>
      </c>
      <c r="E23" s="144" t="s">
        <v>183</v>
      </c>
      <c r="F23" s="356"/>
      <c r="G23" s="144"/>
      <c r="H23" s="144" t="s">
        <v>184</v>
      </c>
      <c r="I23" s="357" t="s">
        <v>185</v>
      </c>
      <c r="J23" s="144" t="s">
        <v>186</v>
      </c>
      <c r="K23" s="358">
        <v>1993</v>
      </c>
      <c r="L23" s="359" t="s">
        <v>119</v>
      </c>
      <c r="M23" s="360">
        <v>0</v>
      </c>
      <c r="N23" s="361" t="s">
        <v>96</v>
      </c>
      <c r="O23" s="362"/>
      <c r="P23" s="363"/>
      <c r="Q23" s="364"/>
      <c r="R23" s="365"/>
      <c r="S23" s="364"/>
      <c r="T23" s="164"/>
      <c r="U23" s="364"/>
      <c r="V23" s="164"/>
      <c r="W23" s="364"/>
      <c r="X23" s="164"/>
      <c r="Y23" s="364"/>
      <c r="Z23" s="164"/>
      <c r="AA23" s="364"/>
      <c r="AB23" s="164"/>
      <c r="AC23" s="364"/>
      <c r="AD23" s="164"/>
      <c r="AE23" s="366"/>
      <c r="AF23" s="165">
        <f t="shared" si="0"/>
        <v>0</v>
      </c>
      <c r="AG23" s="165"/>
      <c r="AH23" s="367">
        <v>0.011898148148148144</v>
      </c>
      <c r="AI23" s="346">
        <f t="shared" si="1"/>
        <v>0.011898148148148144</v>
      </c>
      <c r="AJ23" s="347">
        <f t="shared" si="2"/>
        <v>0</v>
      </c>
      <c r="AK23" s="368">
        <f t="shared" si="3"/>
        <v>0</v>
      </c>
      <c r="AL23" s="369">
        <v>17</v>
      </c>
      <c r="AM23" s="370">
        <f>IF(ISNA(VLOOKUP(AL23,'[8]очки'!$A:$B,2,0)),0,IF(AJ23&gt;1,0,VLOOKUP(AL23,'[8]очки'!$A:$B,2,0)))</f>
        <v>46</v>
      </c>
      <c r="AN23" s="371">
        <f t="shared" si="4"/>
        <v>2.808743169398904</v>
      </c>
      <c r="AO23" s="372"/>
      <c r="AP23" s="250"/>
      <c r="AQ23" s="251"/>
    </row>
    <row r="24" spans="1:43" ht="22.5">
      <c r="A24" s="353">
        <v>18</v>
      </c>
      <c r="B24" s="354"/>
      <c r="C24" s="355">
        <v>1</v>
      </c>
      <c r="D24" s="355">
        <v>202</v>
      </c>
      <c r="E24" s="144" t="s">
        <v>171</v>
      </c>
      <c r="F24" s="356"/>
      <c r="G24" s="144"/>
      <c r="H24" s="144" t="s">
        <v>172</v>
      </c>
      <c r="I24" s="357" t="s">
        <v>187</v>
      </c>
      <c r="J24" s="144" t="s">
        <v>188</v>
      </c>
      <c r="K24" s="358">
        <v>1997</v>
      </c>
      <c r="L24" s="359" t="s">
        <v>119</v>
      </c>
      <c r="M24" s="360">
        <v>0</v>
      </c>
      <c r="N24" s="361" t="s">
        <v>96</v>
      </c>
      <c r="O24" s="362"/>
      <c r="P24" s="363"/>
      <c r="Q24" s="364"/>
      <c r="R24" s="365"/>
      <c r="S24" s="364"/>
      <c r="T24" s="164"/>
      <c r="U24" s="364"/>
      <c r="V24" s="164"/>
      <c r="W24" s="364"/>
      <c r="X24" s="164"/>
      <c r="Y24" s="364"/>
      <c r="Z24" s="164"/>
      <c r="AA24" s="364"/>
      <c r="AB24" s="164"/>
      <c r="AC24" s="364"/>
      <c r="AD24" s="164"/>
      <c r="AE24" s="366"/>
      <c r="AF24" s="165">
        <f t="shared" si="0"/>
        <v>0</v>
      </c>
      <c r="AG24" s="165"/>
      <c r="AH24" s="367">
        <v>0.013090277777777774</v>
      </c>
      <c r="AI24" s="346">
        <f t="shared" si="1"/>
        <v>0.013090277777777774</v>
      </c>
      <c r="AJ24" s="347">
        <f t="shared" si="2"/>
        <v>0</v>
      </c>
      <c r="AK24" s="368">
        <f t="shared" si="3"/>
        <v>0</v>
      </c>
      <c r="AL24" s="369">
        <v>18</v>
      </c>
      <c r="AM24" s="370">
        <f>IF(ISNA(VLOOKUP(AL24,'[8]очки'!$A:$B,2,0)),0,IF(AJ24&gt;1,0,VLOOKUP(AL24,'[8]очки'!$A:$B,2,0)))</f>
        <v>44</v>
      </c>
      <c r="AN24" s="371">
        <f t="shared" si="4"/>
        <v>3.090163934426226</v>
      </c>
      <c r="AO24" s="372"/>
      <c r="AP24" s="250"/>
      <c r="AQ24" s="251"/>
    </row>
    <row r="25" spans="1:43" ht="12.75">
      <c r="A25" s="353">
        <v>19</v>
      </c>
      <c r="B25" s="354"/>
      <c r="C25" s="164" t="s">
        <v>108</v>
      </c>
      <c r="D25" s="375">
        <v>212</v>
      </c>
      <c r="E25" s="144" t="s">
        <v>189</v>
      </c>
      <c r="F25" s="144"/>
      <c r="G25" s="144"/>
      <c r="H25" s="144" t="s">
        <v>66</v>
      </c>
      <c r="I25" s="376" t="s">
        <v>190</v>
      </c>
      <c r="J25" s="377" t="s">
        <v>191</v>
      </c>
      <c r="K25" s="378">
        <v>1997</v>
      </c>
      <c r="L25" s="359" t="s">
        <v>114</v>
      </c>
      <c r="M25" s="360">
        <v>0.3</v>
      </c>
      <c r="N25" s="379" t="s">
        <v>96</v>
      </c>
      <c r="O25" s="362"/>
      <c r="P25" s="363"/>
      <c r="Q25" s="364"/>
      <c r="R25" s="365"/>
      <c r="S25" s="364"/>
      <c r="T25" s="164"/>
      <c r="U25" s="364"/>
      <c r="V25" s="164"/>
      <c r="W25" s="364"/>
      <c r="X25" s="164"/>
      <c r="Y25" s="364"/>
      <c r="Z25" s="164"/>
      <c r="AA25" s="364"/>
      <c r="AB25" s="164"/>
      <c r="AC25" s="364"/>
      <c r="AD25" s="164"/>
      <c r="AE25" s="366"/>
      <c r="AF25" s="165">
        <f t="shared" si="0"/>
        <v>0</v>
      </c>
      <c r="AG25" s="165"/>
      <c r="AH25" s="367">
        <v>0.013356481481481483</v>
      </c>
      <c r="AI25" s="346">
        <f t="shared" si="1"/>
        <v>0.013356481481481483</v>
      </c>
      <c r="AJ25" s="347">
        <f t="shared" si="2"/>
        <v>0</v>
      </c>
      <c r="AK25" s="368">
        <f t="shared" si="3"/>
        <v>0</v>
      </c>
      <c r="AL25" s="369">
        <v>19</v>
      </c>
      <c r="AM25" s="370">
        <f>IF(ISNA(VLOOKUP(AL25,'[8]очки'!$A:$B,2,0)),0,IF(AJ25&gt;1,0,VLOOKUP(AL25,'[8]очки'!$A:$B,2,0)))</f>
        <v>42</v>
      </c>
      <c r="AN25" s="371">
        <f t="shared" si="4"/>
        <v>3.1530054644808723</v>
      </c>
      <c r="AO25" s="372"/>
      <c r="AP25" s="250"/>
      <c r="AQ25" s="251"/>
    </row>
    <row r="26" spans="1:43" ht="12.75">
      <c r="A26" s="353">
        <v>20</v>
      </c>
      <c r="B26" s="354"/>
      <c r="C26" s="355" t="s">
        <v>108</v>
      </c>
      <c r="D26" s="355">
        <v>209</v>
      </c>
      <c r="E26" s="144" t="s">
        <v>192</v>
      </c>
      <c r="F26" s="356"/>
      <c r="G26" s="144"/>
      <c r="H26" s="144" t="s">
        <v>184</v>
      </c>
      <c r="I26" s="357" t="s">
        <v>193</v>
      </c>
      <c r="J26" s="144" t="s">
        <v>194</v>
      </c>
      <c r="K26" s="358">
        <v>1995</v>
      </c>
      <c r="L26" s="359" t="s">
        <v>119</v>
      </c>
      <c r="M26" s="360">
        <v>0</v>
      </c>
      <c r="N26" s="361" t="s">
        <v>96</v>
      </c>
      <c r="O26" s="362"/>
      <c r="P26" s="363"/>
      <c r="Q26" s="364"/>
      <c r="R26" s="365"/>
      <c r="S26" s="364"/>
      <c r="T26" s="164"/>
      <c r="U26" s="364"/>
      <c r="V26" s="164"/>
      <c r="W26" s="364"/>
      <c r="X26" s="164"/>
      <c r="Y26" s="364"/>
      <c r="Z26" s="164"/>
      <c r="AA26" s="364"/>
      <c r="AB26" s="164"/>
      <c r="AC26" s="364"/>
      <c r="AD26" s="164"/>
      <c r="AE26" s="366"/>
      <c r="AF26" s="165">
        <f t="shared" si="0"/>
        <v>0</v>
      </c>
      <c r="AG26" s="165"/>
      <c r="AH26" s="367">
        <v>0.013530092592592594</v>
      </c>
      <c r="AI26" s="346">
        <f t="shared" si="1"/>
        <v>0.013530092592592594</v>
      </c>
      <c r="AJ26" s="347">
        <f t="shared" si="2"/>
        <v>0</v>
      </c>
      <c r="AK26" s="368">
        <f t="shared" si="3"/>
        <v>0</v>
      </c>
      <c r="AL26" s="369">
        <v>20</v>
      </c>
      <c r="AM26" s="370">
        <f>IF(ISNA(VLOOKUP(AL26,'[8]очки'!$A:$B,2,0)),0,IF(AJ26&gt;1,0,VLOOKUP(AL26,'[8]очки'!$A:$B,2,0)))</f>
        <v>40</v>
      </c>
      <c r="AN26" s="371">
        <f t="shared" si="4"/>
        <v>3.1939890710382493</v>
      </c>
      <c r="AO26" s="372"/>
      <c r="AP26" s="250"/>
      <c r="AQ26" s="251"/>
    </row>
    <row r="27" spans="1:43" ht="22.5">
      <c r="A27" s="353">
        <v>21</v>
      </c>
      <c r="B27" s="354"/>
      <c r="C27" s="355" t="s">
        <v>108</v>
      </c>
      <c r="D27" s="355">
        <v>203</v>
      </c>
      <c r="E27" s="144" t="s">
        <v>195</v>
      </c>
      <c r="F27" s="356"/>
      <c r="G27" s="144"/>
      <c r="H27" s="144" t="s">
        <v>196</v>
      </c>
      <c r="I27" s="357" t="s">
        <v>197</v>
      </c>
      <c r="J27" s="144" t="s">
        <v>198</v>
      </c>
      <c r="K27" s="374">
        <v>1997</v>
      </c>
      <c r="L27" s="359" t="s">
        <v>119</v>
      </c>
      <c r="M27" s="360">
        <v>0</v>
      </c>
      <c r="N27" s="361" t="s">
        <v>96</v>
      </c>
      <c r="O27" s="362"/>
      <c r="P27" s="363"/>
      <c r="Q27" s="364"/>
      <c r="R27" s="365"/>
      <c r="S27" s="364"/>
      <c r="T27" s="164"/>
      <c r="U27" s="364"/>
      <c r="V27" s="164"/>
      <c r="W27" s="364"/>
      <c r="X27" s="164"/>
      <c r="Y27" s="364"/>
      <c r="Z27" s="164"/>
      <c r="AA27" s="364"/>
      <c r="AB27" s="164"/>
      <c r="AC27" s="364"/>
      <c r="AD27" s="164"/>
      <c r="AE27" s="366"/>
      <c r="AF27" s="165">
        <f t="shared" si="0"/>
        <v>0</v>
      </c>
      <c r="AG27" s="165"/>
      <c r="AH27" s="367">
        <v>0.01653935185185186</v>
      </c>
      <c r="AI27" s="346">
        <f t="shared" si="1"/>
        <v>0.01653935185185186</v>
      </c>
      <c r="AJ27" s="347">
        <f t="shared" si="2"/>
        <v>0</v>
      </c>
      <c r="AK27" s="368">
        <f t="shared" si="3"/>
        <v>0</v>
      </c>
      <c r="AL27" s="369">
        <v>21</v>
      </c>
      <c r="AM27" s="370">
        <f>IF(ISNA(VLOOKUP(AL27,'[8]очки'!$A:$B,2,0)),0,IF(AJ27&gt;1,0,VLOOKUP(AL27,'[8]очки'!$A:$B,2,0)))</f>
        <v>38</v>
      </c>
      <c r="AN27" s="371">
        <f t="shared" si="4"/>
        <v>3.9043715846994527</v>
      </c>
      <c r="AO27" s="372"/>
      <c r="AP27" s="250"/>
      <c r="AQ27" s="251"/>
    </row>
    <row r="28" spans="1:43" ht="12.75">
      <c r="A28" s="353">
        <v>22</v>
      </c>
      <c r="B28" s="354"/>
      <c r="C28" s="355" t="s">
        <v>108</v>
      </c>
      <c r="D28" s="355">
        <v>206</v>
      </c>
      <c r="E28" s="144" t="s">
        <v>183</v>
      </c>
      <c r="F28" s="356"/>
      <c r="G28" s="144"/>
      <c r="H28" s="144" t="s">
        <v>184</v>
      </c>
      <c r="I28" s="357" t="s">
        <v>199</v>
      </c>
      <c r="J28" s="144" t="s">
        <v>200</v>
      </c>
      <c r="K28" s="358">
        <v>1996</v>
      </c>
      <c r="L28" s="359" t="s">
        <v>119</v>
      </c>
      <c r="M28" s="360">
        <v>0</v>
      </c>
      <c r="N28" s="361" t="s">
        <v>96</v>
      </c>
      <c r="O28" s="362"/>
      <c r="P28" s="363"/>
      <c r="Q28" s="364"/>
      <c r="R28" s="365"/>
      <c r="S28" s="364"/>
      <c r="T28" s="164"/>
      <c r="U28" s="364"/>
      <c r="V28" s="164"/>
      <c r="W28" s="364"/>
      <c r="X28" s="164"/>
      <c r="Y28" s="364"/>
      <c r="Z28" s="164"/>
      <c r="AA28" s="364"/>
      <c r="AB28" s="164"/>
      <c r="AC28" s="364"/>
      <c r="AD28" s="164"/>
      <c r="AE28" s="366"/>
      <c r="AF28" s="165">
        <f t="shared" si="0"/>
        <v>0</v>
      </c>
      <c r="AG28" s="165"/>
      <c r="AH28" s="367">
        <v>0.017453703703703694</v>
      </c>
      <c r="AI28" s="346">
        <f t="shared" si="1"/>
        <v>0.017453703703703694</v>
      </c>
      <c r="AJ28" s="347">
        <f t="shared" si="2"/>
        <v>0</v>
      </c>
      <c r="AK28" s="368">
        <f t="shared" si="3"/>
        <v>0</v>
      </c>
      <c r="AL28" s="380">
        <v>22</v>
      </c>
      <c r="AM28" s="370">
        <f>IF(ISNA(VLOOKUP(AL28,'[8]очки'!$A:$B,2,0)),0,IF(AJ28&gt;1,0,VLOOKUP(AL28,'[8]очки'!$A:$B,2,0)))</f>
        <v>36</v>
      </c>
      <c r="AN28" s="371">
        <f t="shared" si="4"/>
        <v>4.120218579234967</v>
      </c>
      <c r="AO28" s="372"/>
      <c r="AP28" s="250"/>
      <c r="AQ28" s="251"/>
    </row>
    <row r="29" spans="1:43" ht="13.5" thickBot="1">
      <c r="A29" s="381">
        <v>23</v>
      </c>
      <c r="B29" s="382"/>
      <c r="C29" s="383" t="s">
        <v>108</v>
      </c>
      <c r="D29" s="384">
        <v>209</v>
      </c>
      <c r="E29" s="72" t="s">
        <v>192</v>
      </c>
      <c r="F29" s="385"/>
      <c r="G29" s="73"/>
      <c r="H29" s="386" t="s">
        <v>184</v>
      </c>
      <c r="I29" s="387" t="s">
        <v>201</v>
      </c>
      <c r="J29" s="73" t="s">
        <v>202</v>
      </c>
      <c r="K29" s="388">
        <v>1996</v>
      </c>
      <c r="L29" s="389" t="s">
        <v>119</v>
      </c>
      <c r="M29" s="390">
        <v>0</v>
      </c>
      <c r="N29" s="391" t="s">
        <v>96</v>
      </c>
      <c r="O29" s="392"/>
      <c r="P29" s="393"/>
      <c r="Q29" s="394"/>
      <c r="R29" s="395"/>
      <c r="S29" s="394"/>
      <c r="T29" s="79"/>
      <c r="U29" s="394"/>
      <c r="V29" s="79"/>
      <c r="W29" s="394"/>
      <c r="X29" s="79"/>
      <c r="Y29" s="394"/>
      <c r="Z29" s="79"/>
      <c r="AA29" s="394"/>
      <c r="AB29" s="79"/>
      <c r="AC29" s="394"/>
      <c r="AD29" s="79"/>
      <c r="AE29" s="179"/>
      <c r="AF29" s="80">
        <f t="shared" si="0"/>
        <v>0</v>
      </c>
      <c r="AG29" s="80"/>
      <c r="AH29" s="396">
        <v>0.020000000000000004</v>
      </c>
      <c r="AI29" s="397">
        <f t="shared" si="1"/>
        <v>0.020000000000000004</v>
      </c>
      <c r="AJ29" s="398">
        <f t="shared" si="2"/>
        <v>0</v>
      </c>
      <c r="AK29" s="399">
        <f t="shared" si="3"/>
        <v>0</v>
      </c>
      <c r="AL29" s="400">
        <v>23</v>
      </c>
      <c r="AM29" s="401">
        <f>IF(ISNA(VLOOKUP(AL29,'[8]очки'!$A:$B,2,0)),0,IF(AJ29&gt;1,0,VLOOKUP(AL29,'[8]очки'!$A:$B,2,0)))</f>
        <v>34</v>
      </c>
      <c r="AN29" s="402">
        <f t="shared" si="4"/>
        <v>4.721311475409833</v>
      </c>
      <c r="AO29" s="403"/>
      <c r="AP29" s="258"/>
      <c r="AQ29" s="251"/>
    </row>
    <row r="30" spans="7:44" ht="12.75">
      <c r="G30" s="105"/>
      <c r="H30" s="105"/>
      <c r="I30" s="105"/>
      <c r="J30" s="2"/>
      <c r="K30" s="11"/>
      <c r="L30" s="404" t="s">
        <v>203</v>
      </c>
      <c r="M30" s="106">
        <v>27.000000000000007</v>
      </c>
      <c r="N30" s="2"/>
      <c r="O30" s="106"/>
      <c r="AQ30" s="234"/>
      <c r="AR30" s="251"/>
    </row>
    <row r="31" spans="1:44" ht="12.75">
      <c r="A31" s="11"/>
      <c r="B31" s="11"/>
      <c r="C31" s="11"/>
      <c r="D31" s="11"/>
      <c r="E31" s="11"/>
      <c r="F31" s="11"/>
      <c r="G31" s="105"/>
      <c r="H31" s="105"/>
      <c r="I31" s="105"/>
      <c r="J31" s="273"/>
      <c r="K31" s="273"/>
      <c r="L31" s="273"/>
      <c r="M31" s="273"/>
      <c r="N31" s="106"/>
      <c r="O31" s="106"/>
      <c r="P31" s="274"/>
      <c r="Q31" s="275"/>
      <c r="R31" s="274"/>
      <c r="S31" s="275"/>
      <c r="T31" s="274"/>
      <c r="U31" s="275"/>
      <c r="V31" s="274"/>
      <c r="W31" s="275"/>
      <c r="X31" s="274"/>
      <c r="Y31" s="275"/>
      <c r="Z31" s="274"/>
      <c r="AA31" s="275"/>
      <c r="AB31" s="274"/>
      <c r="AC31" s="275"/>
      <c r="AD31" s="274"/>
      <c r="AE31" s="274"/>
      <c r="AF31" s="274"/>
      <c r="AG31" s="274"/>
      <c r="AH31" s="276" t="s">
        <v>125</v>
      </c>
      <c r="AI31" s="277"/>
      <c r="AJ31" s="278"/>
      <c r="AK31" s="278"/>
      <c r="AL31" s="279"/>
      <c r="AM31" s="279"/>
      <c r="AN31" s="280"/>
      <c r="AO31" s="281"/>
      <c r="AP31" s="281"/>
      <c r="AQ31" s="234"/>
      <c r="AR31" s="251"/>
    </row>
    <row r="32" spans="1:44" ht="15">
      <c r="A32" s="104" t="s">
        <v>44</v>
      </c>
      <c r="B32" s="104"/>
      <c r="C32" s="107"/>
      <c r="D32" s="107"/>
      <c r="E32" s="107"/>
      <c r="F32" s="107"/>
      <c r="G32" s="108"/>
      <c r="H32" s="108"/>
      <c r="I32" s="108"/>
      <c r="J32" s="108"/>
      <c r="K32" s="108"/>
      <c r="L32" s="108"/>
      <c r="M32" s="108"/>
      <c r="N32" s="109"/>
      <c r="O32" s="109"/>
      <c r="P32" s="110"/>
      <c r="Q32" s="114"/>
      <c r="R32" s="111"/>
      <c r="S32" s="114"/>
      <c r="T32" s="110"/>
      <c r="U32" s="114"/>
      <c r="V32" s="111"/>
      <c r="W32" s="114"/>
      <c r="X32" s="110"/>
      <c r="Y32" s="114"/>
      <c r="Z32" s="110"/>
      <c r="AA32" s="114"/>
      <c r="AB32" s="110"/>
      <c r="AC32" s="114"/>
      <c r="AD32" s="110"/>
      <c r="AE32" s="112"/>
      <c r="AF32" s="110"/>
      <c r="AG32" s="110"/>
      <c r="AH32" s="282"/>
      <c r="AI32" s="283"/>
      <c r="AJ32" s="115"/>
      <c r="AK32" s="104"/>
      <c r="AL32" s="284"/>
      <c r="AM32" s="284"/>
      <c r="AN32" s="104"/>
      <c r="AO32" s="116"/>
      <c r="AP32" s="116"/>
      <c r="AQ32" s="234"/>
      <c r="AR32" s="251"/>
    </row>
    <row r="33" spans="1:44" ht="15">
      <c r="A33" s="104" t="s">
        <v>126</v>
      </c>
      <c r="B33" s="104"/>
      <c r="C33" s="104"/>
      <c r="D33" s="104"/>
      <c r="E33" s="104"/>
      <c r="F33" s="104"/>
      <c r="G33" s="104"/>
      <c r="H33" s="104"/>
      <c r="I33" s="104"/>
      <c r="J33" s="285"/>
      <c r="K33" s="285"/>
      <c r="L33" s="285"/>
      <c r="M33" s="285"/>
      <c r="N33" s="285"/>
      <c r="O33" s="285"/>
      <c r="P33" s="286"/>
      <c r="Q33" s="287"/>
      <c r="R33" s="7"/>
      <c r="S33" s="287"/>
      <c r="T33" s="104"/>
      <c r="U33" s="287"/>
      <c r="V33" s="7"/>
      <c r="W33" s="287"/>
      <c r="X33" s="104"/>
      <c r="Y33" s="287"/>
      <c r="Z33" s="104"/>
      <c r="AA33" s="287"/>
      <c r="AB33" s="104"/>
      <c r="AC33" s="287"/>
      <c r="AD33" s="104"/>
      <c r="AE33" s="288"/>
      <c r="AF33" s="104"/>
      <c r="AG33" s="104"/>
      <c r="AH33" s="289"/>
      <c r="AI33" s="104"/>
      <c r="AJ33" s="104"/>
      <c r="AK33" s="104"/>
      <c r="AL33" s="284"/>
      <c r="AM33" s="284"/>
      <c r="AN33" s="104"/>
      <c r="AO33" s="116"/>
      <c r="AP33" s="116"/>
      <c r="AQ33" s="234"/>
      <c r="AR33" s="251"/>
    </row>
    <row r="34" spans="7:44" ht="12.75">
      <c r="G34" s="2"/>
      <c r="H34" s="2"/>
      <c r="I34" s="2"/>
      <c r="J34" s="4"/>
      <c r="K34" s="4"/>
      <c r="L34" s="4"/>
      <c r="M34" s="4"/>
      <c r="N34" s="5"/>
      <c r="O34" s="5"/>
      <c r="P34" s="6"/>
      <c r="AH34" s="290">
        <f>IF(LEFT(A4,9)="Предварит","Время опубликования:","")</f>
      </c>
      <c r="AI34" s="291">
        <f ca="1">IF(LEFT(A4,9)="Предварит",NOW(),"")</f>
      </c>
      <c r="AQ34" s="234"/>
      <c r="AR34" s="251"/>
    </row>
    <row r="35" spans="43:44" ht="12.75">
      <c r="AQ35" s="234"/>
      <c r="AR35" s="251"/>
    </row>
    <row r="36" spans="43:44" ht="12.75">
      <c r="AQ36" s="234"/>
      <c r="AR36" s="251"/>
    </row>
    <row r="37" spans="43:44" ht="12.75">
      <c r="AQ37" s="234"/>
      <c r="AR37" s="251"/>
    </row>
    <row r="38" spans="43:44" ht="12.75">
      <c r="AQ38" s="234"/>
      <c r="AR38" s="251"/>
    </row>
    <row r="39" spans="43:44" ht="12.75">
      <c r="AQ39" s="234"/>
      <c r="AR39" s="251"/>
    </row>
    <row r="40" spans="43:44" ht="12.75">
      <c r="AQ40" s="234"/>
      <c r="AR40" s="251"/>
    </row>
    <row r="41" spans="43:44" ht="12.75">
      <c r="AQ41" s="234"/>
      <c r="AR41" s="251"/>
    </row>
    <row r="42" spans="43:44" ht="12.75">
      <c r="AQ42" s="234"/>
      <c r="AR42" s="251"/>
    </row>
    <row r="43" spans="43:44" ht="12.75">
      <c r="AQ43" s="234"/>
      <c r="AR43" s="251"/>
    </row>
    <row r="44" spans="43:44" ht="12.75">
      <c r="AQ44" s="234"/>
      <c r="AR44" s="251"/>
    </row>
    <row r="45" spans="43:44" ht="12.75">
      <c r="AQ45" s="234"/>
      <c r="AR45" s="251"/>
    </row>
    <row r="46" spans="43:44" ht="12.75">
      <c r="AQ46" s="234"/>
      <c r="AR46" s="251"/>
    </row>
    <row r="47" spans="43:44" ht="12.75">
      <c r="AQ47" s="234"/>
      <c r="AR47" s="251"/>
    </row>
    <row r="48" spans="43:44" ht="12.75">
      <c r="AQ48" s="234"/>
      <c r="AR48" s="251"/>
    </row>
    <row r="49" spans="43:44" ht="12.75">
      <c r="AQ49" s="234"/>
      <c r="AR49" s="251"/>
    </row>
    <row r="50" ht="12.75" outlineLevel="1"/>
    <row r="51" ht="45" customHeight="1" hidden="1" outlineLevel="1"/>
    <row r="52" ht="45" customHeight="1" hidden="1" outlineLevel="1"/>
    <row r="53" ht="12.75" hidden="1" outlineLevel="1"/>
    <row r="54" spans="1:42" s="104" customFormat="1" ht="14.25" hidden="1" outlineLevel="1">
      <c r="A54" s="2"/>
      <c r="B54" s="2"/>
      <c r="C54" s="2"/>
      <c r="D54" s="2"/>
      <c r="E54" s="2"/>
      <c r="F54" s="2"/>
      <c r="G54" s="4"/>
      <c r="H54" s="4"/>
      <c r="I54" s="4"/>
      <c r="J54" s="5"/>
      <c r="K54" s="5"/>
      <c r="L54" s="5"/>
      <c r="M54" s="5"/>
      <c r="N54" s="6"/>
      <c r="O54" s="6"/>
      <c r="P54" s="2"/>
      <c r="Q54" s="117"/>
      <c r="R54" s="2"/>
      <c r="S54" s="117"/>
      <c r="T54" s="2"/>
      <c r="U54" s="117"/>
      <c r="V54" s="2"/>
      <c r="W54" s="117"/>
      <c r="X54" s="2"/>
      <c r="Y54" s="117"/>
      <c r="Z54" s="2"/>
      <c r="AA54" s="117"/>
      <c r="AB54" s="2"/>
      <c r="AC54" s="117"/>
      <c r="AD54" s="2"/>
      <c r="AE54" s="2"/>
      <c r="AF54" s="2"/>
      <c r="AG54" s="2"/>
      <c r="AH54" s="218"/>
      <c r="AI54" s="292"/>
      <c r="AJ54" s="2"/>
      <c r="AK54" s="2"/>
      <c r="AL54" s="220"/>
      <c r="AM54" s="220"/>
      <c r="AN54" s="96"/>
      <c r="AO54" s="2"/>
      <c r="AP54" s="2"/>
    </row>
    <row r="55" spans="1:43" s="104" customFormat="1" ht="15" collapsed="1">
      <c r="A55" s="2"/>
      <c r="B55" s="2"/>
      <c r="C55" s="2"/>
      <c r="D55" s="2"/>
      <c r="E55" s="2"/>
      <c r="F55" s="2"/>
      <c r="G55" s="4"/>
      <c r="H55" s="4"/>
      <c r="I55" s="4"/>
      <c r="J55" s="5"/>
      <c r="K55" s="5"/>
      <c r="L55" s="5"/>
      <c r="M55" s="5"/>
      <c r="N55" s="6"/>
      <c r="O55" s="6"/>
      <c r="P55" s="2"/>
      <c r="Q55" s="117"/>
      <c r="R55" s="2"/>
      <c r="S55" s="117"/>
      <c r="T55" s="2"/>
      <c r="U55" s="117"/>
      <c r="V55" s="2"/>
      <c r="W55" s="117"/>
      <c r="X55" s="2"/>
      <c r="Y55" s="117"/>
      <c r="Z55" s="2"/>
      <c r="AA55" s="117"/>
      <c r="AB55" s="2"/>
      <c r="AC55" s="117"/>
      <c r="AD55" s="2"/>
      <c r="AE55" s="2"/>
      <c r="AF55" s="2"/>
      <c r="AG55" s="2"/>
      <c r="AH55" s="218"/>
      <c r="AI55" s="292"/>
      <c r="AJ55" s="2"/>
      <c r="AK55" s="2"/>
      <c r="AL55" s="220"/>
      <c r="AM55" s="220"/>
      <c r="AN55" s="96"/>
      <c r="AO55" s="2"/>
      <c r="AP55" s="2"/>
      <c r="AQ55" s="116"/>
    </row>
  </sheetData>
  <sheetProtection password="C713" sheet="1"/>
  <mergeCells count="19">
    <mergeCell ref="A1:AP1"/>
    <mergeCell ref="A2:AP2"/>
    <mergeCell ref="A4:AO4"/>
    <mergeCell ref="A5:A6"/>
    <mergeCell ref="B5:B6"/>
    <mergeCell ref="C5:C6"/>
    <mergeCell ref="D5:D6"/>
    <mergeCell ref="E5:E6"/>
    <mergeCell ref="G5:G6"/>
    <mergeCell ref="H5:H6"/>
    <mergeCell ref="O5:O6"/>
    <mergeCell ref="P5:AO5"/>
    <mergeCell ref="AP5:AP6"/>
    <mergeCell ref="I5:I6"/>
    <mergeCell ref="J5:J6"/>
    <mergeCell ref="K5:K6"/>
    <mergeCell ref="L5:L6"/>
    <mergeCell ref="M5:M6"/>
    <mergeCell ref="N5:N6"/>
  </mergeCells>
  <printOptions/>
  <pageMargins left="0.24" right="0.16" top="0.37" bottom="0.23" header="0.3" footer="0.19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S48"/>
  <sheetViews>
    <sheetView zoomScalePageLayoutView="0" workbookViewId="0" topLeftCell="A5">
      <selection activeCell="V16" sqref="V16"/>
    </sheetView>
  </sheetViews>
  <sheetFormatPr defaultColWidth="9.140625" defaultRowHeight="12.75" outlineLevelRow="1" outlineLevelCol="1"/>
  <cols>
    <col min="1" max="1" width="2.57421875" style="2" customWidth="1"/>
    <col min="2" max="2" width="4.28125" style="2" hidden="1" customWidth="1" outlineLevel="1"/>
    <col min="3" max="3" width="3.7109375" style="2" hidden="1" customWidth="1"/>
    <col min="4" max="4" width="4.421875" style="2" customWidth="1"/>
    <col min="5" max="5" width="21.28125" style="2" customWidth="1"/>
    <col min="6" max="6" width="24.140625" style="2" hidden="1" customWidth="1" outlineLevel="1"/>
    <col min="7" max="7" width="25.00390625" style="4" hidden="1" customWidth="1"/>
    <col min="8" max="8" width="18.00390625" style="4" hidden="1" customWidth="1" outlineLevel="1"/>
    <col min="9" max="9" width="4.421875" style="4" customWidth="1" collapsed="1"/>
    <col min="10" max="10" width="15.8515625" style="5" customWidth="1"/>
    <col min="11" max="11" width="5.140625" style="5" hidden="1" customWidth="1"/>
    <col min="12" max="12" width="5.7109375" style="5" customWidth="1"/>
    <col min="13" max="13" width="5.8515625" style="5" customWidth="1" outlineLevel="1"/>
    <col min="14" max="14" width="3.421875" style="6" hidden="1" customWidth="1" outlineLevel="1"/>
    <col min="15" max="15" width="9.140625" style="6" hidden="1" customWidth="1"/>
    <col min="16" max="16" width="9.00390625" style="2" hidden="1" customWidth="1"/>
    <col min="17" max="17" width="5.57421875" style="117" hidden="1" customWidth="1" outlineLevel="1"/>
    <col min="18" max="18" width="5.140625" style="2" bestFit="1" customWidth="1" collapsed="1"/>
    <col min="19" max="19" width="7.00390625" style="117" hidden="1" customWidth="1" outlineLevel="1"/>
    <col min="20" max="20" width="4.57421875" style="2" customWidth="1" collapsed="1"/>
    <col min="21" max="21" width="5.57421875" style="117" hidden="1" customWidth="1" outlineLevel="1"/>
    <col min="22" max="22" width="5.140625" style="2" bestFit="1" customWidth="1" collapsed="1"/>
    <col min="23" max="23" width="7.00390625" style="117" hidden="1" customWidth="1" outlineLevel="1"/>
    <col min="24" max="24" width="5.140625" style="2" customWidth="1" collapsed="1"/>
    <col min="25" max="25" width="5.57421875" style="117" hidden="1" customWidth="1" outlineLevel="1"/>
    <col min="26" max="26" width="5.140625" style="2" customWidth="1" collapsed="1"/>
    <col min="27" max="27" width="5.57421875" style="117" hidden="1" customWidth="1" outlineLevel="1"/>
    <col min="28" max="28" width="5.00390625" style="2" hidden="1" customWidth="1" collapsed="1"/>
    <col min="29" max="29" width="5.57421875" style="117" hidden="1" customWidth="1" outlineLevel="1"/>
    <col min="30" max="30" width="5.140625" style="2" hidden="1" customWidth="1" collapsed="1"/>
    <col min="31" max="31" width="8.28125" style="2" hidden="1" customWidth="1" outlineLevel="1"/>
    <col min="32" max="33" width="6.57421875" style="2" hidden="1" customWidth="1" outlineLevel="1"/>
    <col min="34" max="34" width="11.00390625" style="218" customWidth="1" collapsed="1"/>
    <col min="35" max="35" width="11.8515625" style="292" customWidth="1"/>
    <col min="36" max="37" width="3.00390625" style="2" hidden="1" customWidth="1"/>
    <col min="38" max="38" width="4.8515625" style="220" customWidth="1"/>
    <col min="39" max="39" width="5.8515625" style="220" customWidth="1" outlineLevel="1"/>
    <col min="40" max="40" width="10.7109375" style="96" customWidth="1" outlineLevel="1"/>
    <col min="41" max="41" width="3.140625" style="2" customWidth="1" outlineLevel="1"/>
    <col min="42" max="42" width="7.421875" style="2" customWidth="1"/>
    <col min="43" max="45" width="9.140625" style="2" hidden="1" customWidth="1" outlineLevel="1"/>
    <col min="46" max="46" width="9.140625" style="2" customWidth="1" collapsed="1"/>
    <col min="47" max="16384" width="9.140625" style="2" customWidth="1"/>
  </cols>
  <sheetData>
    <row r="1" spans="1:44" ht="54" customHeight="1">
      <c r="A1" s="508" t="str">
        <f>'[8]tmp'!A1</f>
        <v>КОМИТЕТ ПО ФИЗИЧЕСКОЙ КУЛЬТУРЕ, СПОРТУ И МОЛОДЁЖНОЙ ПОЛИТИКЕ ГОРОДА ПЕНЗЫ
ФЕДЕРАЦИЯ СПОРТИВНОГО ТУРИЗМА ПЕНЗЕНСКОЙ ОБЛАСТИ
ЦЕНТР ДЕТСКОГО ЮНОШЕСКОГО ТУРИЗМА И ЭКСКУРСИЙ ГОРОДА ПЕНЗЫ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8"/>
      <c r="AA1" s="508"/>
      <c r="AB1" s="508"/>
      <c r="AC1" s="508"/>
      <c r="AD1" s="508"/>
      <c r="AE1" s="508"/>
      <c r="AF1" s="508"/>
      <c r="AG1" s="508"/>
      <c r="AH1" s="508"/>
      <c r="AI1" s="508"/>
      <c r="AJ1" s="508"/>
      <c r="AK1" s="508"/>
      <c r="AL1" s="508"/>
      <c r="AM1" s="508"/>
      <c r="AN1" s="508"/>
      <c r="AO1" s="508"/>
      <c r="AP1" s="508"/>
      <c r="AQ1" s="1"/>
      <c r="AR1" s="1"/>
    </row>
    <row r="2" spans="1:44" ht="54" customHeight="1" thickBot="1">
      <c r="A2" s="471" t="str">
        <f>'[8]tmp'!A2</f>
        <v>ПЕРВЕНСТВО ГОРОДА ПО СПОРТИВНОМУ ТУРИЗМУ
(ДИСЦИПЛНА ДИСТАНЦИИ-ПЕШЕХОДНЫЕ)
НОМЕР-КОД ВИДА СПОРТА 0840005411Я</v>
      </c>
      <c r="B2" s="509"/>
      <c r="C2" s="471"/>
      <c r="D2" s="471"/>
      <c r="E2" s="471"/>
      <c r="F2" s="509"/>
      <c r="G2" s="509"/>
      <c r="H2" s="471"/>
      <c r="I2" s="471"/>
      <c r="J2" s="471"/>
      <c r="K2" s="471"/>
      <c r="L2" s="471"/>
      <c r="M2" s="471"/>
      <c r="N2" s="471"/>
      <c r="O2" s="509"/>
      <c r="P2" s="509"/>
      <c r="Q2" s="509"/>
      <c r="R2" s="471"/>
      <c r="S2" s="509"/>
      <c r="T2" s="471"/>
      <c r="U2" s="509"/>
      <c r="V2" s="471"/>
      <c r="W2" s="509"/>
      <c r="X2" s="471"/>
      <c r="Y2" s="509"/>
      <c r="Z2" s="471"/>
      <c r="AA2" s="509"/>
      <c r="AB2" s="471"/>
      <c r="AC2" s="509"/>
      <c r="AD2" s="471"/>
      <c r="AE2" s="509"/>
      <c r="AF2" s="509"/>
      <c r="AG2" s="509"/>
      <c r="AH2" s="471"/>
      <c r="AI2" s="471"/>
      <c r="AJ2" s="471"/>
      <c r="AK2" s="471"/>
      <c r="AL2" s="471"/>
      <c r="AM2" s="471"/>
      <c r="AN2" s="471"/>
      <c r="AO2" s="471"/>
      <c r="AP2" s="471"/>
      <c r="AQ2" s="1"/>
      <c r="AR2" s="1"/>
    </row>
    <row r="3" spans="1:44" ht="13.5" thickTop="1">
      <c r="A3" s="3" t="str">
        <f>ShapkaData</f>
        <v>15-17 апреля 2011 года</v>
      </c>
      <c r="B3" s="3"/>
      <c r="C3" s="3"/>
      <c r="D3" s="3"/>
      <c r="E3" s="3"/>
      <c r="F3" s="3"/>
      <c r="G3" s="2"/>
      <c r="H3" s="2"/>
      <c r="I3" s="2"/>
      <c r="J3" s="4"/>
      <c r="K3" s="4"/>
      <c r="L3" s="4"/>
      <c r="M3" s="4"/>
      <c r="N3" s="5"/>
      <c r="O3" s="5"/>
      <c r="P3" s="6"/>
      <c r="R3" s="7"/>
      <c r="V3" s="7"/>
      <c r="AI3" s="219"/>
      <c r="AK3" s="96"/>
      <c r="AM3" s="221"/>
      <c r="AN3" s="9"/>
      <c r="AO3" s="10"/>
      <c r="AP3" s="9" t="str">
        <f>ShapkaWhere</f>
        <v>г. Пенза, Ахунский лесной массив</v>
      </c>
      <c r="AQ3" s="11"/>
      <c r="AR3" s="12"/>
    </row>
    <row r="4" spans="1:44" ht="63.75" customHeight="1" thickBot="1">
      <c r="A4" s="472" t="s">
        <v>204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472"/>
      <c r="Y4" s="472"/>
      <c r="Z4" s="472"/>
      <c r="AA4" s="472"/>
      <c r="AB4" s="472"/>
      <c r="AC4" s="472"/>
      <c r="AD4" s="472"/>
      <c r="AE4" s="472"/>
      <c r="AF4" s="472"/>
      <c r="AG4" s="472"/>
      <c r="AH4" s="472"/>
      <c r="AI4" s="472"/>
      <c r="AJ4" s="472"/>
      <c r="AK4" s="472"/>
      <c r="AL4" s="472"/>
      <c r="AM4" s="472"/>
      <c r="AN4" s="472"/>
      <c r="AO4" s="472"/>
      <c r="AP4" s="222"/>
      <c r="AQ4" s="13"/>
      <c r="AR4" s="13"/>
    </row>
    <row r="5" spans="1:45" ht="17.25" customHeight="1" thickBot="1">
      <c r="A5" s="473" t="s">
        <v>5</v>
      </c>
      <c r="B5" s="479" t="s">
        <v>85</v>
      </c>
      <c r="C5" s="477" t="s">
        <v>86</v>
      </c>
      <c r="D5" s="479" t="s">
        <v>8</v>
      </c>
      <c r="E5" s="481" t="s">
        <v>9</v>
      </c>
      <c r="F5" s="122"/>
      <c r="G5" s="483" t="s">
        <v>11</v>
      </c>
      <c r="H5" s="485" t="s">
        <v>12</v>
      </c>
      <c r="I5" s="458" t="s">
        <v>87</v>
      </c>
      <c r="J5" s="502" t="s">
        <v>88</v>
      </c>
      <c r="K5" s="462" t="s">
        <v>89</v>
      </c>
      <c r="L5" s="462" t="s">
        <v>90</v>
      </c>
      <c r="M5" s="504" t="s">
        <v>91</v>
      </c>
      <c r="N5" s="506" t="s">
        <v>92</v>
      </c>
      <c r="O5" s="500" t="s">
        <v>93</v>
      </c>
      <c r="P5" s="465" t="s">
        <v>94</v>
      </c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6"/>
      <c r="AJ5" s="466"/>
      <c r="AK5" s="466"/>
      <c r="AL5" s="466"/>
      <c r="AM5" s="466"/>
      <c r="AN5" s="466"/>
      <c r="AO5" s="467"/>
      <c r="AP5" s="468" t="s">
        <v>95</v>
      </c>
      <c r="AQ5" s="13"/>
      <c r="AR5" s="13" t="s">
        <v>96</v>
      </c>
      <c r="AS5" s="2" t="s">
        <v>97</v>
      </c>
    </row>
    <row r="6" spans="1:45" ht="83.25" customHeight="1" thickBot="1">
      <c r="A6" s="494"/>
      <c r="B6" s="495"/>
      <c r="C6" s="496"/>
      <c r="D6" s="495"/>
      <c r="E6" s="497"/>
      <c r="F6" s="227" t="s">
        <v>10</v>
      </c>
      <c r="G6" s="498"/>
      <c r="H6" s="499"/>
      <c r="I6" s="490"/>
      <c r="J6" s="503"/>
      <c r="K6" s="492"/>
      <c r="L6" s="492"/>
      <c r="M6" s="505"/>
      <c r="N6" s="507"/>
      <c r="O6" s="501"/>
      <c r="P6" s="228" t="s">
        <v>98</v>
      </c>
      <c r="Q6" s="229" t="s">
        <v>18</v>
      </c>
      <c r="R6" s="23" t="s">
        <v>17</v>
      </c>
      <c r="S6" s="229" t="s">
        <v>18</v>
      </c>
      <c r="T6" s="25" t="s">
        <v>19</v>
      </c>
      <c r="U6" s="229" t="s">
        <v>18</v>
      </c>
      <c r="V6" s="25" t="s">
        <v>99</v>
      </c>
      <c r="W6" s="229" t="s">
        <v>18</v>
      </c>
      <c r="X6" s="25" t="s">
        <v>100</v>
      </c>
      <c r="Y6" s="229" t="s">
        <v>18</v>
      </c>
      <c r="Z6" s="25" t="s">
        <v>101</v>
      </c>
      <c r="AA6" s="229"/>
      <c r="AB6" s="25"/>
      <c r="AC6" s="229"/>
      <c r="AD6" s="25"/>
      <c r="AE6" s="35" t="s">
        <v>26</v>
      </c>
      <c r="AF6" s="230" t="s">
        <v>104</v>
      </c>
      <c r="AG6" s="230" t="s">
        <v>105</v>
      </c>
      <c r="AH6" s="231" t="s">
        <v>27</v>
      </c>
      <c r="AI6" s="32" t="s">
        <v>94</v>
      </c>
      <c r="AJ6" s="31" t="s">
        <v>31</v>
      </c>
      <c r="AK6" s="33" t="s">
        <v>106</v>
      </c>
      <c r="AL6" s="232" t="s">
        <v>33</v>
      </c>
      <c r="AM6" s="233" t="s">
        <v>37</v>
      </c>
      <c r="AN6" s="35" t="s">
        <v>34</v>
      </c>
      <c r="AO6" s="36" t="s">
        <v>107</v>
      </c>
      <c r="AP6" s="489" t="s">
        <v>95</v>
      </c>
      <c r="AQ6" s="234" t="s">
        <v>36</v>
      </c>
      <c r="AR6" s="330">
        <v>0.027777777777777776</v>
      </c>
      <c r="AS6" s="330">
        <v>0.027777777777777776</v>
      </c>
    </row>
    <row r="7" spans="1:43" ht="22.5">
      <c r="A7" s="331">
        <v>1</v>
      </c>
      <c r="B7" s="332"/>
      <c r="C7" s="333">
        <v>1</v>
      </c>
      <c r="D7" s="333">
        <v>201</v>
      </c>
      <c r="E7" s="47" t="s">
        <v>72</v>
      </c>
      <c r="F7" s="334"/>
      <c r="G7" s="47"/>
      <c r="H7" s="47" t="s">
        <v>54</v>
      </c>
      <c r="I7" s="335" t="s">
        <v>205</v>
      </c>
      <c r="J7" s="47" t="s">
        <v>206</v>
      </c>
      <c r="K7" s="336">
        <v>1998</v>
      </c>
      <c r="L7" s="337" t="s">
        <v>149</v>
      </c>
      <c r="M7" s="338">
        <v>3</v>
      </c>
      <c r="N7" s="339" t="s">
        <v>97</v>
      </c>
      <c r="O7" s="340"/>
      <c r="P7" s="341"/>
      <c r="Q7" s="342"/>
      <c r="R7" s="343"/>
      <c r="S7" s="342"/>
      <c r="T7" s="53"/>
      <c r="U7" s="342"/>
      <c r="V7" s="53"/>
      <c r="W7" s="342"/>
      <c r="X7" s="53"/>
      <c r="Y7" s="342"/>
      <c r="Z7" s="53"/>
      <c r="AA7" s="342"/>
      <c r="AB7" s="53"/>
      <c r="AC7" s="342"/>
      <c r="AD7" s="53"/>
      <c r="AE7" s="344"/>
      <c r="AF7" s="54">
        <f aca="true" t="shared" si="0" ref="AF7:AF22">SUM(Q7,S7,U7,W7,Y7,AA7,AC7)</f>
        <v>0</v>
      </c>
      <c r="AG7" s="54"/>
      <c r="AH7" s="345">
        <v>0.005671296296296313</v>
      </c>
      <c r="AI7" s="346">
        <f aca="true" t="shared" si="1" ref="AI7:AI22">IF(AH7&lt;&gt;"",IF(AH7="сход","сход",IF(OR(AND(N7="м",AH7&gt;$AR$6),AND(N7="ж",AH7&gt;$AS$6)),"прев. КВ",IF(AK7&gt;0,"сн с этапов",AH7))),"не фин.")</f>
        <v>0.005671296296296313</v>
      </c>
      <c r="AJ7" s="347">
        <f aca="true" t="shared" si="2" ref="AJ7:AJ22">IF(ISNUMBER(AI7),0,IF(AI7="прев. КВ",2,IF(AI7="сн с этапов",1,IF(AI7="не фин.",4,3))))</f>
        <v>0</v>
      </c>
      <c r="AK7" s="348">
        <f aca="true" t="shared" si="3" ref="AK7:AK22">COUNTIF(R7:AD7,"сн")</f>
        <v>0</v>
      </c>
      <c r="AL7" s="349">
        <v>1</v>
      </c>
      <c r="AM7" s="350">
        <f>IF(ISNA(VLOOKUP(AL7,'[8]очки'!$A:$B,2,0)),0,IF(AJ7&gt;1,0,VLOOKUP(AL7,'[8]очки'!$A:$B,2,0)))</f>
        <v>100</v>
      </c>
      <c r="AN7" s="351">
        <f aca="true" t="shared" si="4" ref="AN7:AN22">IF(AJ7=0,AI7/SMALL($AI$7:$AI$22,1),"")</f>
        <v>1</v>
      </c>
      <c r="AO7" s="65" t="s">
        <v>149</v>
      </c>
      <c r="AP7" s="325"/>
      <c r="AQ7" s="251"/>
    </row>
    <row r="8" spans="1:43" ht="22.5">
      <c r="A8" s="353">
        <v>2</v>
      </c>
      <c r="B8" s="354"/>
      <c r="C8" s="355">
        <v>1</v>
      </c>
      <c r="D8" s="355">
        <v>208</v>
      </c>
      <c r="E8" s="144" t="s">
        <v>74</v>
      </c>
      <c r="F8" s="356"/>
      <c r="G8" s="144"/>
      <c r="H8" s="144" t="s">
        <v>75</v>
      </c>
      <c r="I8" s="357" t="s">
        <v>207</v>
      </c>
      <c r="J8" s="144" t="s">
        <v>208</v>
      </c>
      <c r="K8" s="358">
        <v>1997</v>
      </c>
      <c r="L8" s="359" t="s">
        <v>130</v>
      </c>
      <c r="M8" s="360">
        <v>1</v>
      </c>
      <c r="N8" s="361" t="s">
        <v>97</v>
      </c>
      <c r="O8" s="362"/>
      <c r="P8" s="363"/>
      <c r="Q8" s="364"/>
      <c r="R8" s="365"/>
      <c r="S8" s="364"/>
      <c r="T8" s="164"/>
      <c r="U8" s="364"/>
      <c r="V8" s="164"/>
      <c r="W8" s="364"/>
      <c r="X8" s="164"/>
      <c r="Y8" s="364"/>
      <c r="Z8" s="164"/>
      <c r="AA8" s="364"/>
      <c r="AB8" s="164"/>
      <c r="AC8" s="364"/>
      <c r="AD8" s="164"/>
      <c r="AE8" s="366"/>
      <c r="AF8" s="165">
        <f t="shared" si="0"/>
        <v>0</v>
      </c>
      <c r="AG8" s="165"/>
      <c r="AH8" s="367">
        <v>0.007071759259259278</v>
      </c>
      <c r="AI8" s="346">
        <f t="shared" si="1"/>
        <v>0.007071759259259278</v>
      </c>
      <c r="AJ8" s="347">
        <f t="shared" si="2"/>
        <v>0</v>
      </c>
      <c r="AK8" s="368">
        <f t="shared" si="3"/>
        <v>0</v>
      </c>
      <c r="AL8" s="369">
        <v>2</v>
      </c>
      <c r="AM8" s="370">
        <f>IF(ISNA(VLOOKUP(AL8,'[8]очки'!$A:$B,2,0)),0,IF(AJ8&gt;1,0,VLOOKUP(AL8,'[8]очки'!$A:$B,2,0)))</f>
        <v>95</v>
      </c>
      <c r="AN8" s="371">
        <f t="shared" si="4"/>
        <v>1.2469387755102037</v>
      </c>
      <c r="AO8" s="171" t="s">
        <v>130</v>
      </c>
      <c r="AP8" s="250"/>
      <c r="AQ8" s="251"/>
    </row>
    <row r="9" spans="1:43" ht="22.5">
      <c r="A9" s="353">
        <v>3</v>
      </c>
      <c r="B9" s="354"/>
      <c r="C9" s="355">
        <v>1</v>
      </c>
      <c r="D9" s="355">
        <v>205</v>
      </c>
      <c r="E9" s="144" t="s">
        <v>77</v>
      </c>
      <c r="F9" s="356"/>
      <c r="G9" s="144"/>
      <c r="H9" s="144" t="s">
        <v>39</v>
      </c>
      <c r="I9" s="357" t="s">
        <v>209</v>
      </c>
      <c r="J9" s="144" t="s">
        <v>210</v>
      </c>
      <c r="K9" s="358">
        <v>1997</v>
      </c>
      <c r="L9" s="359" t="s">
        <v>111</v>
      </c>
      <c r="M9" s="360">
        <v>0</v>
      </c>
      <c r="N9" s="361" t="s">
        <v>97</v>
      </c>
      <c r="O9" s="362"/>
      <c r="P9" s="363"/>
      <c r="Q9" s="364"/>
      <c r="R9" s="365"/>
      <c r="S9" s="364"/>
      <c r="T9" s="164"/>
      <c r="U9" s="364"/>
      <c r="V9" s="164"/>
      <c r="W9" s="364"/>
      <c r="X9" s="164"/>
      <c r="Y9" s="364"/>
      <c r="Z9" s="164"/>
      <c r="AA9" s="364"/>
      <c r="AB9" s="164"/>
      <c r="AC9" s="364"/>
      <c r="AD9" s="164"/>
      <c r="AE9" s="366"/>
      <c r="AF9" s="165">
        <f t="shared" si="0"/>
        <v>0</v>
      </c>
      <c r="AG9" s="165"/>
      <c r="AH9" s="367">
        <v>0.008263888888888904</v>
      </c>
      <c r="AI9" s="346">
        <f t="shared" si="1"/>
        <v>0.008263888888888904</v>
      </c>
      <c r="AJ9" s="347">
        <f t="shared" si="2"/>
        <v>0</v>
      </c>
      <c r="AK9" s="368">
        <f t="shared" si="3"/>
        <v>0</v>
      </c>
      <c r="AL9" s="369">
        <v>3</v>
      </c>
      <c r="AM9" s="370">
        <f>IF(ISNA(VLOOKUP(AL9,'[8]очки'!$A:$B,2,0)),0,IF(AJ9&gt;1,0,VLOOKUP(AL9,'[8]очки'!$A:$B,2,0)))</f>
        <v>91</v>
      </c>
      <c r="AN9" s="371">
        <f t="shared" si="4"/>
        <v>1.4571428571428555</v>
      </c>
      <c r="AO9" s="171" t="s">
        <v>114</v>
      </c>
      <c r="AP9" s="250"/>
      <c r="AQ9" s="251"/>
    </row>
    <row r="10" spans="1:43" ht="22.5">
      <c r="A10" s="353">
        <v>4</v>
      </c>
      <c r="B10" s="354"/>
      <c r="C10" s="355">
        <v>1</v>
      </c>
      <c r="D10" s="355">
        <v>208</v>
      </c>
      <c r="E10" s="144" t="s">
        <v>74</v>
      </c>
      <c r="F10" s="356"/>
      <c r="G10" s="144"/>
      <c r="H10" s="144" t="s">
        <v>75</v>
      </c>
      <c r="I10" s="357" t="s">
        <v>211</v>
      </c>
      <c r="J10" s="144" t="s">
        <v>212</v>
      </c>
      <c r="K10" s="358">
        <v>1997</v>
      </c>
      <c r="L10" s="359" t="s">
        <v>130</v>
      </c>
      <c r="M10" s="360">
        <v>1</v>
      </c>
      <c r="N10" s="361" t="s">
        <v>97</v>
      </c>
      <c r="O10" s="362"/>
      <c r="P10" s="363"/>
      <c r="Q10" s="364"/>
      <c r="R10" s="365"/>
      <c r="S10" s="364"/>
      <c r="T10" s="164"/>
      <c r="U10" s="364"/>
      <c r="V10" s="164"/>
      <c r="W10" s="364"/>
      <c r="X10" s="164"/>
      <c r="Y10" s="364"/>
      <c r="Z10" s="164"/>
      <c r="AA10" s="364"/>
      <c r="AB10" s="164"/>
      <c r="AC10" s="364"/>
      <c r="AD10" s="164"/>
      <c r="AE10" s="366"/>
      <c r="AF10" s="165">
        <f t="shared" si="0"/>
        <v>0</v>
      </c>
      <c r="AG10" s="165"/>
      <c r="AH10" s="367">
        <v>0.008888888888888898</v>
      </c>
      <c r="AI10" s="346">
        <f t="shared" si="1"/>
        <v>0.008888888888888898</v>
      </c>
      <c r="AJ10" s="347">
        <f t="shared" si="2"/>
        <v>0</v>
      </c>
      <c r="AK10" s="368">
        <f t="shared" si="3"/>
        <v>0</v>
      </c>
      <c r="AL10" s="369">
        <v>4</v>
      </c>
      <c r="AM10" s="370">
        <f>IF(ISNA(VLOOKUP(AL10,'[8]очки'!$A:$B,2,0)),0,IF(AJ10&gt;1,0,VLOOKUP(AL10,'[8]очки'!$A:$B,2,0)))</f>
        <v>87</v>
      </c>
      <c r="AN10" s="371">
        <f t="shared" si="4"/>
        <v>1.567346938775507</v>
      </c>
      <c r="AO10" s="171"/>
      <c r="AP10" s="250"/>
      <c r="AQ10" s="251"/>
    </row>
    <row r="11" spans="1:43" ht="33.75">
      <c r="A11" s="353">
        <v>5</v>
      </c>
      <c r="B11" s="354"/>
      <c r="C11" s="144" t="s">
        <v>108</v>
      </c>
      <c r="D11" s="355">
        <v>207</v>
      </c>
      <c r="E11" s="144" t="s">
        <v>41</v>
      </c>
      <c r="F11" s="356"/>
      <c r="G11" s="144"/>
      <c r="H11" s="144" t="s">
        <v>42</v>
      </c>
      <c r="I11" s="357" t="s">
        <v>213</v>
      </c>
      <c r="J11" s="144" t="s">
        <v>214</v>
      </c>
      <c r="K11" s="358">
        <v>1997</v>
      </c>
      <c r="L11" s="359" t="s">
        <v>119</v>
      </c>
      <c r="M11" s="360">
        <v>0</v>
      </c>
      <c r="N11" s="361" t="s">
        <v>97</v>
      </c>
      <c r="O11" s="362"/>
      <c r="P11" s="363"/>
      <c r="Q11" s="364"/>
      <c r="R11" s="365"/>
      <c r="S11" s="364"/>
      <c r="T11" s="164"/>
      <c r="U11" s="364"/>
      <c r="V11" s="164"/>
      <c r="W11" s="364"/>
      <c r="X11" s="164"/>
      <c r="Y11" s="364"/>
      <c r="Z11" s="164"/>
      <c r="AA11" s="364"/>
      <c r="AB11" s="164"/>
      <c r="AC11" s="364"/>
      <c r="AD11" s="164"/>
      <c r="AE11" s="366"/>
      <c r="AF11" s="165">
        <f t="shared" si="0"/>
        <v>0</v>
      </c>
      <c r="AG11" s="165"/>
      <c r="AH11" s="367">
        <v>0.009016203703703707</v>
      </c>
      <c r="AI11" s="346">
        <f t="shared" si="1"/>
        <v>0.009016203703703707</v>
      </c>
      <c r="AJ11" s="347">
        <f t="shared" si="2"/>
        <v>0</v>
      </c>
      <c r="AK11" s="368">
        <f t="shared" si="3"/>
        <v>0</v>
      </c>
      <c r="AL11" s="369">
        <v>5</v>
      </c>
      <c r="AM11" s="370">
        <f>IF(ISNA(VLOOKUP(AL11,'[8]очки'!$A:$B,2,0)),0,IF(AJ11&gt;1,0,VLOOKUP(AL11,'[8]очки'!$A:$B,2,0)))</f>
        <v>83</v>
      </c>
      <c r="AN11" s="371">
        <f t="shared" si="4"/>
        <v>1.5897959183673427</v>
      </c>
      <c r="AO11" s="171"/>
      <c r="AP11" s="250"/>
      <c r="AQ11" s="251"/>
    </row>
    <row r="12" spans="1:43" ht="22.5">
      <c r="A12" s="353">
        <v>6</v>
      </c>
      <c r="B12" s="354"/>
      <c r="C12" s="355" t="s">
        <v>108</v>
      </c>
      <c r="D12" s="355">
        <v>203</v>
      </c>
      <c r="E12" s="144" t="s">
        <v>195</v>
      </c>
      <c r="F12" s="356"/>
      <c r="G12" s="144"/>
      <c r="H12" s="144" t="s">
        <v>196</v>
      </c>
      <c r="I12" s="357" t="s">
        <v>215</v>
      </c>
      <c r="J12" s="144" t="s">
        <v>216</v>
      </c>
      <c r="K12" s="358">
        <v>1997</v>
      </c>
      <c r="L12" s="359" t="s">
        <v>119</v>
      </c>
      <c r="M12" s="360">
        <v>0</v>
      </c>
      <c r="N12" s="361" t="s">
        <v>97</v>
      </c>
      <c r="O12" s="362"/>
      <c r="P12" s="363"/>
      <c r="Q12" s="364"/>
      <c r="R12" s="365"/>
      <c r="S12" s="364"/>
      <c r="T12" s="164"/>
      <c r="U12" s="364"/>
      <c r="V12" s="164"/>
      <c r="W12" s="364"/>
      <c r="X12" s="164"/>
      <c r="Y12" s="364"/>
      <c r="Z12" s="164"/>
      <c r="AA12" s="364"/>
      <c r="AB12" s="164"/>
      <c r="AC12" s="364"/>
      <c r="AD12" s="164"/>
      <c r="AE12" s="366"/>
      <c r="AF12" s="165">
        <f t="shared" si="0"/>
        <v>0</v>
      </c>
      <c r="AG12" s="165"/>
      <c r="AH12" s="367">
        <v>0.009340277777777777</v>
      </c>
      <c r="AI12" s="346">
        <f t="shared" si="1"/>
        <v>0.009340277777777777</v>
      </c>
      <c r="AJ12" s="347">
        <f t="shared" si="2"/>
        <v>0</v>
      </c>
      <c r="AK12" s="368">
        <f t="shared" si="3"/>
        <v>0</v>
      </c>
      <c r="AL12" s="369">
        <v>6</v>
      </c>
      <c r="AM12" s="370">
        <f>IF(ISNA(VLOOKUP(AL12,'[8]очки'!$A:$B,2,0)),0,IF(AJ12&gt;1,0,VLOOKUP(AL12,'[8]очки'!$A:$B,2,0)))</f>
        <v>79</v>
      </c>
      <c r="AN12" s="371">
        <f t="shared" si="4"/>
        <v>1.6469387755101992</v>
      </c>
      <c r="AO12" s="171"/>
      <c r="AP12" s="250"/>
      <c r="AQ12" s="251"/>
    </row>
    <row r="13" spans="1:43" ht="22.5">
      <c r="A13" s="353">
        <v>7</v>
      </c>
      <c r="B13" s="354"/>
      <c r="C13" s="355">
        <v>1</v>
      </c>
      <c r="D13" s="355">
        <v>205</v>
      </c>
      <c r="E13" s="144" t="s">
        <v>77</v>
      </c>
      <c r="F13" s="356"/>
      <c r="G13" s="144"/>
      <c r="H13" s="144" t="s">
        <v>39</v>
      </c>
      <c r="I13" s="357" t="s">
        <v>217</v>
      </c>
      <c r="J13" s="144" t="s">
        <v>218</v>
      </c>
      <c r="K13" s="358">
        <v>1996</v>
      </c>
      <c r="L13" s="359" t="s">
        <v>219</v>
      </c>
      <c r="M13" s="360">
        <v>10</v>
      </c>
      <c r="N13" s="361" t="s">
        <v>97</v>
      </c>
      <c r="O13" s="362"/>
      <c r="P13" s="363"/>
      <c r="Q13" s="364"/>
      <c r="R13" s="365"/>
      <c r="S13" s="364"/>
      <c r="T13" s="164"/>
      <c r="U13" s="364"/>
      <c r="V13" s="164"/>
      <c r="W13" s="364"/>
      <c r="X13" s="164"/>
      <c r="Y13" s="364"/>
      <c r="Z13" s="164"/>
      <c r="AA13" s="364"/>
      <c r="AB13" s="164"/>
      <c r="AC13" s="364"/>
      <c r="AD13" s="164"/>
      <c r="AE13" s="366"/>
      <c r="AF13" s="165">
        <f t="shared" si="0"/>
        <v>0</v>
      </c>
      <c r="AG13" s="165"/>
      <c r="AH13" s="367">
        <v>0.009594907407407406</v>
      </c>
      <c r="AI13" s="346">
        <f t="shared" si="1"/>
        <v>0.009594907407407406</v>
      </c>
      <c r="AJ13" s="347">
        <f t="shared" si="2"/>
        <v>0</v>
      </c>
      <c r="AK13" s="368">
        <f t="shared" si="3"/>
        <v>0</v>
      </c>
      <c r="AL13" s="369">
        <v>7</v>
      </c>
      <c r="AM13" s="370">
        <f>IF(ISNA(VLOOKUP(AL13,'[8]очки'!$A:$B,2,0)),0,IF(AJ13&gt;1,0,VLOOKUP(AL13,'[8]очки'!$A:$B,2,0)))</f>
        <v>75</v>
      </c>
      <c r="AN13" s="371">
        <f t="shared" si="4"/>
        <v>1.6918367346938723</v>
      </c>
      <c r="AO13" s="171"/>
      <c r="AP13" s="250"/>
      <c r="AQ13" s="251"/>
    </row>
    <row r="14" spans="1:43" ht="33.75">
      <c r="A14" s="353">
        <v>8</v>
      </c>
      <c r="B14" s="354"/>
      <c r="C14" s="144" t="s">
        <v>108</v>
      </c>
      <c r="D14" s="355">
        <v>207</v>
      </c>
      <c r="E14" s="144" t="s">
        <v>41</v>
      </c>
      <c r="F14" s="356"/>
      <c r="G14" s="144"/>
      <c r="H14" s="144" t="s">
        <v>42</v>
      </c>
      <c r="I14" s="357" t="s">
        <v>220</v>
      </c>
      <c r="J14" s="144" t="s">
        <v>221</v>
      </c>
      <c r="K14" s="358">
        <v>1997</v>
      </c>
      <c r="L14" s="359" t="s">
        <v>119</v>
      </c>
      <c r="M14" s="360">
        <v>0</v>
      </c>
      <c r="N14" s="361" t="s">
        <v>97</v>
      </c>
      <c r="O14" s="362"/>
      <c r="P14" s="363"/>
      <c r="Q14" s="364"/>
      <c r="R14" s="365"/>
      <c r="S14" s="364"/>
      <c r="T14" s="164"/>
      <c r="U14" s="364"/>
      <c r="V14" s="164"/>
      <c r="W14" s="364"/>
      <c r="X14" s="164"/>
      <c r="Y14" s="364"/>
      <c r="Z14" s="164"/>
      <c r="AA14" s="364"/>
      <c r="AB14" s="164"/>
      <c r="AC14" s="364"/>
      <c r="AD14" s="164"/>
      <c r="AE14" s="366"/>
      <c r="AF14" s="165">
        <f t="shared" si="0"/>
        <v>0</v>
      </c>
      <c r="AG14" s="165"/>
      <c r="AH14" s="367">
        <v>0.011180555555555555</v>
      </c>
      <c r="AI14" s="346">
        <f t="shared" si="1"/>
        <v>0.011180555555555555</v>
      </c>
      <c r="AJ14" s="347">
        <f t="shared" si="2"/>
        <v>0</v>
      </c>
      <c r="AK14" s="368">
        <f t="shared" si="3"/>
        <v>0</v>
      </c>
      <c r="AL14" s="369">
        <v>8</v>
      </c>
      <c r="AM14" s="370">
        <f>IF(ISNA(VLOOKUP(AL14,'[8]очки'!$A:$B,2,0)),0,IF(AJ14&gt;1,0,VLOOKUP(AL14,'[8]очки'!$A:$B,2,0)))</f>
        <v>72</v>
      </c>
      <c r="AN14" s="371">
        <f t="shared" si="4"/>
        <v>1.9714285714285653</v>
      </c>
      <c r="AO14" s="171"/>
      <c r="AP14" s="250"/>
      <c r="AQ14" s="251"/>
    </row>
    <row r="15" spans="1:43" ht="22.5">
      <c r="A15" s="353">
        <v>9</v>
      </c>
      <c r="B15" s="354"/>
      <c r="C15" s="355" t="s">
        <v>108</v>
      </c>
      <c r="D15" s="355">
        <v>202</v>
      </c>
      <c r="E15" s="144" t="s">
        <v>171</v>
      </c>
      <c r="F15" s="356"/>
      <c r="G15" s="144"/>
      <c r="H15" s="144" t="s">
        <v>172</v>
      </c>
      <c r="I15" s="357" t="s">
        <v>222</v>
      </c>
      <c r="J15" s="144" t="s">
        <v>223</v>
      </c>
      <c r="K15" s="358">
        <v>1997</v>
      </c>
      <c r="L15" s="359" t="s">
        <v>119</v>
      </c>
      <c r="M15" s="360">
        <v>0</v>
      </c>
      <c r="N15" s="361" t="s">
        <v>97</v>
      </c>
      <c r="O15" s="362"/>
      <c r="P15" s="363"/>
      <c r="Q15" s="364"/>
      <c r="R15" s="365"/>
      <c r="S15" s="364"/>
      <c r="T15" s="164"/>
      <c r="U15" s="364"/>
      <c r="V15" s="164"/>
      <c r="W15" s="364"/>
      <c r="X15" s="164"/>
      <c r="Y15" s="364"/>
      <c r="Z15" s="164"/>
      <c r="AA15" s="364"/>
      <c r="AB15" s="164"/>
      <c r="AC15" s="364"/>
      <c r="AD15" s="164"/>
      <c r="AE15" s="366"/>
      <c r="AF15" s="165">
        <f t="shared" si="0"/>
        <v>0</v>
      </c>
      <c r="AG15" s="165"/>
      <c r="AH15" s="367">
        <v>0.011643518518518511</v>
      </c>
      <c r="AI15" s="346">
        <f t="shared" si="1"/>
        <v>0.011643518518518511</v>
      </c>
      <c r="AJ15" s="347">
        <f t="shared" si="2"/>
        <v>0</v>
      </c>
      <c r="AK15" s="368">
        <f t="shared" si="3"/>
        <v>0</v>
      </c>
      <c r="AL15" s="369">
        <v>9</v>
      </c>
      <c r="AM15" s="370">
        <f>IF(ISNA(VLOOKUP(AL15,'[8]очки'!$A:$B,2,0)),0,IF(AJ15&gt;1,0,VLOOKUP(AL15,'[8]очки'!$A:$B,2,0)))</f>
        <v>69</v>
      </c>
      <c r="AN15" s="371">
        <f t="shared" si="4"/>
        <v>2.0530612244897886</v>
      </c>
      <c r="AO15" s="171"/>
      <c r="AP15" s="250"/>
      <c r="AQ15" s="251"/>
    </row>
    <row r="16" spans="1:43" ht="23.25" thickBot="1">
      <c r="A16" s="353">
        <v>10</v>
      </c>
      <c r="B16" s="354"/>
      <c r="C16" s="355" t="s">
        <v>108</v>
      </c>
      <c r="D16" s="355">
        <v>209</v>
      </c>
      <c r="E16" s="144" t="s">
        <v>192</v>
      </c>
      <c r="F16" s="356"/>
      <c r="G16" s="144"/>
      <c r="H16" s="144" t="s">
        <v>184</v>
      </c>
      <c r="I16" s="357" t="s">
        <v>224</v>
      </c>
      <c r="J16" s="144" t="s">
        <v>225</v>
      </c>
      <c r="K16" s="358">
        <v>1993</v>
      </c>
      <c r="L16" s="359" t="s">
        <v>119</v>
      </c>
      <c r="M16" s="360">
        <v>0</v>
      </c>
      <c r="N16" s="361" t="s">
        <v>97</v>
      </c>
      <c r="O16" s="362"/>
      <c r="P16" s="363"/>
      <c r="Q16" s="364"/>
      <c r="R16" s="365"/>
      <c r="S16" s="364"/>
      <c r="T16" s="164"/>
      <c r="U16" s="364"/>
      <c r="V16" s="164"/>
      <c r="W16" s="364"/>
      <c r="X16" s="164"/>
      <c r="Y16" s="364"/>
      <c r="Z16" s="164"/>
      <c r="AA16" s="364"/>
      <c r="AB16" s="164"/>
      <c r="AC16" s="364"/>
      <c r="AD16" s="164"/>
      <c r="AE16" s="366"/>
      <c r="AF16" s="165">
        <f t="shared" si="0"/>
        <v>0</v>
      </c>
      <c r="AG16" s="165"/>
      <c r="AH16" s="367">
        <v>0.011678240740740725</v>
      </c>
      <c r="AI16" s="346">
        <f t="shared" si="1"/>
        <v>0.011678240740740725</v>
      </c>
      <c r="AJ16" s="347">
        <f t="shared" si="2"/>
        <v>0</v>
      </c>
      <c r="AK16" s="368">
        <f t="shared" si="3"/>
        <v>0</v>
      </c>
      <c r="AL16" s="369">
        <v>10</v>
      </c>
      <c r="AM16" s="370">
        <f>IF(ISNA(VLOOKUP(AL16,'[8]очки'!$A:$B,2,0)),0,IF(AJ16&gt;1,0,VLOOKUP(AL16,'[8]очки'!$A:$B,2,0)))</f>
        <v>66</v>
      </c>
      <c r="AN16" s="371">
        <f t="shared" si="4"/>
        <v>2.059183673469379</v>
      </c>
      <c r="AO16" s="171"/>
      <c r="AP16" s="250"/>
      <c r="AQ16" s="251"/>
    </row>
    <row r="17" spans="1:43" ht="22.5">
      <c r="A17" s="353">
        <v>11</v>
      </c>
      <c r="B17" s="354"/>
      <c r="C17" s="355">
        <v>1</v>
      </c>
      <c r="D17" s="355">
        <v>210</v>
      </c>
      <c r="E17" s="144" t="s">
        <v>79</v>
      </c>
      <c r="F17" s="356"/>
      <c r="G17" s="144"/>
      <c r="H17" s="144" t="s">
        <v>66</v>
      </c>
      <c r="I17" s="357" t="s">
        <v>226</v>
      </c>
      <c r="J17" s="144" t="s">
        <v>227</v>
      </c>
      <c r="K17" s="358">
        <v>1996</v>
      </c>
      <c r="L17" s="359" t="s">
        <v>114</v>
      </c>
      <c r="M17" s="360">
        <v>0.3</v>
      </c>
      <c r="N17" s="361" t="s">
        <v>97</v>
      </c>
      <c r="O17" s="362"/>
      <c r="P17" s="363"/>
      <c r="Q17" s="364"/>
      <c r="R17" s="365"/>
      <c r="S17" s="364"/>
      <c r="T17" s="164"/>
      <c r="U17" s="364"/>
      <c r="V17" s="164"/>
      <c r="W17" s="364"/>
      <c r="X17" s="164"/>
      <c r="Y17" s="364"/>
      <c r="Z17" s="164"/>
      <c r="AA17" s="364"/>
      <c r="AB17" s="164"/>
      <c r="AC17" s="364"/>
      <c r="AD17" s="164"/>
      <c r="AE17" s="366"/>
      <c r="AF17" s="165">
        <f t="shared" si="0"/>
        <v>0</v>
      </c>
      <c r="AG17" s="165"/>
      <c r="AH17" s="367">
        <v>0.01174768518518518</v>
      </c>
      <c r="AI17" s="346">
        <f t="shared" si="1"/>
        <v>0.01174768518518518</v>
      </c>
      <c r="AJ17" s="405">
        <f t="shared" si="2"/>
        <v>0</v>
      </c>
      <c r="AK17" s="368">
        <f t="shared" si="3"/>
        <v>0</v>
      </c>
      <c r="AL17" s="369">
        <v>11</v>
      </c>
      <c r="AM17" s="370">
        <f>IF(ISNA(VLOOKUP(AL17,'[8]очки'!$A:$B,2,0)),0,IF(AJ17&gt;1,0,VLOOKUP(AL17,'[8]очки'!$A:$B,2,0)))</f>
        <v>63</v>
      </c>
      <c r="AN17" s="371">
        <f t="shared" si="4"/>
        <v>2.0714285714285645</v>
      </c>
      <c r="AO17" s="171"/>
      <c r="AP17" s="250"/>
      <c r="AQ17" s="251"/>
    </row>
    <row r="18" spans="1:43" ht="22.5">
      <c r="A18" s="353">
        <v>12</v>
      </c>
      <c r="B18" s="354"/>
      <c r="C18" s="355" t="s">
        <v>108</v>
      </c>
      <c r="D18" s="355">
        <v>206</v>
      </c>
      <c r="E18" s="144" t="s">
        <v>183</v>
      </c>
      <c r="F18" s="356"/>
      <c r="G18" s="144"/>
      <c r="H18" s="144" t="s">
        <v>184</v>
      </c>
      <c r="I18" s="357" t="s">
        <v>228</v>
      </c>
      <c r="J18" s="144" t="s">
        <v>229</v>
      </c>
      <c r="K18" s="358">
        <v>1994</v>
      </c>
      <c r="L18" s="359" t="s">
        <v>119</v>
      </c>
      <c r="M18" s="360">
        <v>0</v>
      </c>
      <c r="N18" s="361" t="s">
        <v>97</v>
      </c>
      <c r="O18" s="362"/>
      <c r="P18" s="363"/>
      <c r="Q18" s="364"/>
      <c r="R18" s="365"/>
      <c r="S18" s="364"/>
      <c r="T18" s="164"/>
      <c r="U18" s="364"/>
      <c r="V18" s="164"/>
      <c r="W18" s="364"/>
      <c r="X18" s="164"/>
      <c r="Y18" s="364"/>
      <c r="Z18" s="164"/>
      <c r="AA18" s="364"/>
      <c r="AB18" s="164"/>
      <c r="AC18" s="364"/>
      <c r="AD18" s="164"/>
      <c r="AE18" s="366"/>
      <c r="AF18" s="165">
        <f t="shared" si="0"/>
        <v>0</v>
      </c>
      <c r="AG18" s="165"/>
      <c r="AH18" s="367">
        <v>0.014571759259259257</v>
      </c>
      <c r="AI18" s="346">
        <f t="shared" si="1"/>
        <v>0.014571759259259257</v>
      </c>
      <c r="AJ18" s="347">
        <f t="shared" si="2"/>
        <v>0</v>
      </c>
      <c r="AK18" s="368">
        <f t="shared" si="3"/>
        <v>0</v>
      </c>
      <c r="AL18" s="369">
        <v>12</v>
      </c>
      <c r="AM18" s="370">
        <f>IF(ISNA(VLOOKUP(AL18,'[8]очки'!$A:$B,2,0)),0,IF(AJ18&gt;1,0,VLOOKUP(AL18,'[8]очки'!$A:$B,2,0)))</f>
        <v>60</v>
      </c>
      <c r="AN18" s="371">
        <f t="shared" si="4"/>
        <v>2.5693877551020328</v>
      </c>
      <c r="AO18" s="171"/>
      <c r="AP18" s="250"/>
      <c r="AQ18" s="251"/>
    </row>
    <row r="19" spans="1:43" ht="22.5">
      <c r="A19" s="353">
        <v>13</v>
      </c>
      <c r="B19" s="354"/>
      <c r="C19" s="355" t="s">
        <v>108</v>
      </c>
      <c r="D19" s="355">
        <v>203</v>
      </c>
      <c r="E19" s="144" t="s">
        <v>195</v>
      </c>
      <c r="F19" s="356"/>
      <c r="G19" s="144"/>
      <c r="H19" s="144" t="s">
        <v>196</v>
      </c>
      <c r="I19" s="357" t="s">
        <v>230</v>
      </c>
      <c r="J19" s="144" t="s">
        <v>231</v>
      </c>
      <c r="K19" s="374">
        <v>1997</v>
      </c>
      <c r="L19" s="359" t="s">
        <v>119</v>
      </c>
      <c r="M19" s="360">
        <v>0</v>
      </c>
      <c r="N19" s="361" t="s">
        <v>97</v>
      </c>
      <c r="O19" s="362"/>
      <c r="P19" s="363"/>
      <c r="Q19" s="364"/>
      <c r="R19" s="365"/>
      <c r="S19" s="364"/>
      <c r="T19" s="164"/>
      <c r="U19" s="364"/>
      <c r="V19" s="164"/>
      <c r="W19" s="364"/>
      <c r="X19" s="164"/>
      <c r="Y19" s="364"/>
      <c r="Z19" s="164"/>
      <c r="AA19" s="364"/>
      <c r="AB19" s="164"/>
      <c r="AC19" s="364"/>
      <c r="AD19" s="164"/>
      <c r="AE19" s="366"/>
      <c r="AF19" s="165">
        <f t="shared" si="0"/>
        <v>0</v>
      </c>
      <c r="AG19" s="165"/>
      <c r="AH19" s="367">
        <v>0.0147337962962963</v>
      </c>
      <c r="AI19" s="346">
        <f t="shared" si="1"/>
        <v>0.0147337962962963</v>
      </c>
      <c r="AJ19" s="347">
        <f t="shared" si="2"/>
        <v>0</v>
      </c>
      <c r="AK19" s="368">
        <f t="shared" si="3"/>
        <v>0</v>
      </c>
      <c r="AL19" s="369">
        <v>13</v>
      </c>
      <c r="AM19" s="370">
        <f>IF(ISNA(VLOOKUP(AL19,'[8]очки'!$A:$B,2,0)),0,IF(AJ19&gt;1,0,VLOOKUP(AL19,'[8]очки'!$A:$B,2,0)))</f>
        <v>57</v>
      </c>
      <c r="AN19" s="371">
        <f t="shared" si="4"/>
        <v>2.5979591836734626</v>
      </c>
      <c r="AO19" s="171"/>
      <c r="AP19" s="250"/>
      <c r="AQ19" s="251"/>
    </row>
    <row r="20" spans="1:43" ht="22.5">
      <c r="A20" s="353">
        <v>14</v>
      </c>
      <c r="B20" s="354"/>
      <c r="C20" s="355">
        <v>1</v>
      </c>
      <c r="D20" s="355">
        <v>202</v>
      </c>
      <c r="E20" s="144" t="s">
        <v>171</v>
      </c>
      <c r="F20" s="356"/>
      <c r="G20" s="144"/>
      <c r="H20" s="144" t="s">
        <v>172</v>
      </c>
      <c r="I20" s="357" t="s">
        <v>232</v>
      </c>
      <c r="J20" s="144" t="s">
        <v>233</v>
      </c>
      <c r="K20" s="358">
        <v>1996</v>
      </c>
      <c r="L20" s="359" t="s">
        <v>119</v>
      </c>
      <c r="M20" s="360">
        <v>0</v>
      </c>
      <c r="N20" s="361" t="s">
        <v>97</v>
      </c>
      <c r="O20" s="362"/>
      <c r="P20" s="363"/>
      <c r="Q20" s="364"/>
      <c r="R20" s="365"/>
      <c r="S20" s="364"/>
      <c r="T20" s="164"/>
      <c r="U20" s="364"/>
      <c r="V20" s="164"/>
      <c r="W20" s="364"/>
      <c r="X20" s="164"/>
      <c r="Y20" s="364"/>
      <c r="Z20" s="164"/>
      <c r="AA20" s="364"/>
      <c r="AB20" s="164"/>
      <c r="AC20" s="364"/>
      <c r="AD20" s="164"/>
      <c r="AE20" s="366"/>
      <c r="AF20" s="165">
        <f t="shared" si="0"/>
        <v>0</v>
      </c>
      <c r="AG20" s="165"/>
      <c r="AH20" s="367">
        <v>0.015729166666666683</v>
      </c>
      <c r="AI20" s="346">
        <f t="shared" si="1"/>
        <v>0.015729166666666683</v>
      </c>
      <c r="AJ20" s="347">
        <f t="shared" si="2"/>
        <v>0</v>
      </c>
      <c r="AK20" s="368">
        <f t="shared" si="3"/>
        <v>0</v>
      </c>
      <c r="AL20" s="369">
        <v>14</v>
      </c>
      <c r="AM20" s="370">
        <f>IF(ISNA(VLOOKUP(AL20,'[8]очки'!$A:$B,2,0)),0,IF(AJ20&gt;1,0,VLOOKUP(AL20,'[8]очки'!$A:$B,2,0)))</f>
        <v>54</v>
      </c>
      <c r="AN20" s="371">
        <f t="shared" si="4"/>
        <v>2.773469387755097</v>
      </c>
      <c r="AO20" s="171"/>
      <c r="AP20" s="250"/>
      <c r="AQ20" s="251"/>
    </row>
    <row r="21" spans="1:43" ht="22.5">
      <c r="A21" s="353">
        <v>15</v>
      </c>
      <c r="B21" s="354"/>
      <c r="C21" s="355" t="s">
        <v>108</v>
      </c>
      <c r="D21" s="355">
        <v>202</v>
      </c>
      <c r="E21" s="144" t="s">
        <v>171</v>
      </c>
      <c r="F21" s="356"/>
      <c r="G21" s="144"/>
      <c r="H21" s="144" t="s">
        <v>172</v>
      </c>
      <c r="I21" s="357" t="s">
        <v>234</v>
      </c>
      <c r="J21" s="144" t="s">
        <v>235</v>
      </c>
      <c r="K21" s="358">
        <v>1997</v>
      </c>
      <c r="L21" s="359" t="s">
        <v>119</v>
      </c>
      <c r="M21" s="360">
        <v>0</v>
      </c>
      <c r="N21" s="361" t="s">
        <v>97</v>
      </c>
      <c r="O21" s="362"/>
      <c r="P21" s="363"/>
      <c r="Q21" s="364"/>
      <c r="R21" s="365"/>
      <c r="S21" s="364"/>
      <c r="T21" s="164"/>
      <c r="U21" s="364"/>
      <c r="V21" s="164"/>
      <c r="W21" s="364"/>
      <c r="X21" s="164"/>
      <c r="Y21" s="364"/>
      <c r="Z21" s="164"/>
      <c r="AA21" s="364"/>
      <c r="AB21" s="164"/>
      <c r="AC21" s="364"/>
      <c r="AD21" s="164"/>
      <c r="AE21" s="366"/>
      <c r="AF21" s="165">
        <f t="shared" si="0"/>
        <v>0</v>
      </c>
      <c r="AG21" s="165"/>
      <c r="AH21" s="367">
        <v>0.020231481481481475</v>
      </c>
      <c r="AI21" s="346">
        <f t="shared" si="1"/>
        <v>0.020231481481481475</v>
      </c>
      <c r="AJ21" s="347">
        <f t="shared" si="2"/>
        <v>0</v>
      </c>
      <c r="AK21" s="368">
        <f t="shared" si="3"/>
        <v>0</v>
      </c>
      <c r="AL21" s="369">
        <v>15</v>
      </c>
      <c r="AM21" s="370">
        <f>IF(ISNA(VLOOKUP(AL21,'[8]очки'!$A:$B,2,0)),0,IF(AJ21&gt;1,0,VLOOKUP(AL21,'[8]очки'!$A:$B,2,0)))</f>
        <v>51</v>
      </c>
      <c r="AN21" s="371">
        <f t="shared" si="4"/>
        <v>3.5673469387754984</v>
      </c>
      <c r="AO21" s="171"/>
      <c r="AP21" s="250"/>
      <c r="AQ21" s="251"/>
    </row>
    <row r="22" spans="1:43" ht="23.25" thickBot="1">
      <c r="A22" s="381">
        <v>16</v>
      </c>
      <c r="B22" s="382"/>
      <c r="C22" s="406" t="s">
        <v>108</v>
      </c>
      <c r="D22" s="406">
        <v>202</v>
      </c>
      <c r="E22" s="73" t="s">
        <v>171</v>
      </c>
      <c r="F22" s="407"/>
      <c r="G22" s="73"/>
      <c r="H22" s="73" t="s">
        <v>172</v>
      </c>
      <c r="I22" s="408" t="s">
        <v>236</v>
      </c>
      <c r="J22" s="73" t="s">
        <v>237</v>
      </c>
      <c r="K22" s="409">
        <v>1996</v>
      </c>
      <c r="L22" s="410" t="s">
        <v>119</v>
      </c>
      <c r="M22" s="390">
        <v>0</v>
      </c>
      <c r="N22" s="411" t="s">
        <v>97</v>
      </c>
      <c r="O22" s="392"/>
      <c r="P22" s="393"/>
      <c r="Q22" s="394"/>
      <c r="R22" s="395"/>
      <c r="S22" s="394"/>
      <c r="T22" s="79"/>
      <c r="U22" s="394"/>
      <c r="V22" s="79"/>
      <c r="W22" s="394"/>
      <c r="X22" s="79"/>
      <c r="Y22" s="394"/>
      <c r="Z22" s="79"/>
      <c r="AA22" s="394"/>
      <c r="AB22" s="79"/>
      <c r="AC22" s="394"/>
      <c r="AD22" s="79"/>
      <c r="AE22" s="179"/>
      <c r="AF22" s="80">
        <f t="shared" si="0"/>
        <v>0</v>
      </c>
      <c r="AG22" s="80"/>
      <c r="AH22" s="396">
        <v>0.026111111111111106</v>
      </c>
      <c r="AI22" s="397">
        <f t="shared" si="1"/>
        <v>0.026111111111111106</v>
      </c>
      <c r="AJ22" s="398">
        <f t="shared" si="2"/>
        <v>0</v>
      </c>
      <c r="AK22" s="399">
        <f t="shared" si="3"/>
        <v>0</v>
      </c>
      <c r="AL22" s="400">
        <v>16</v>
      </c>
      <c r="AM22" s="401">
        <f>IF(ISNA(VLOOKUP(AL22,'[8]очки'!$A:$B,2,0)),0,IF(AJ22&gt;1,0,VLOOKUP(AL22,'[8]очки'!$A:$B,2,0)))</f>
        <v>48</v>
      </c>
      <c r="AN22" s="402">
        <f t="shared" si="4"/>
        <v>4.604081632653046</v>
      </c>
      <c r="AO22" s="188"/>
      <c r="AP22" s="258"/>
      <c r="AQ22" s="251"/>
    </row>
    <row r="23" spans="7:44" ht="12.75">
      <c r="G23" s="105"/>
      <c r="H23" s="105"/>
      <c r="I23" s="105"/>
      <c r="J23" s="2"/>
      <c r="K23" s="11"/>
      <c r="L23" s="404" t="s">
        <v>203</v>
      </c>
      <c r="M23" s="106">
        <v>30.6</v>
      </c>
      <c r="N23" s="2"/>
      <c r="O23" s="106"/>
      <c r="AQ23" s="234"/>
      <c r="AR23" s="251"/>
    </row>
    <row r="24" spans="1:44" ht="12.75">
      <c r="A24" s="11"/>
      <c r="B24" s="11"/>
      <c r="C24" s="11"/>
      <c r="D24" s="11"/>
      <c r="E24" s="11"/>
      <c r="F24" s="11"/>
      <c r="G24" s="105"/>
      <c r="H24" s="105"/>
      <c r="I24" s="105"/>
      <c r="J24" s="273"/>
      <c r="K24" s="273"/>
      <c r="L24" s="273"/>
      <c r="M24" s="273"/>
      <c r="N24" s="106"/>
      <c r="O24" s="106"/>
      <c r="P24" s="274"/>
      <c r="Q24" s="275"/>
      <c r="R24" s="274"/>
      <c r="S24" s="275"/>
      <c r="T24" s="274"/>
      <c r="U24" s="275"/>
      <c r="V24" s="274"/>
      <c r="W24" s="275"/>
      <c r="X24" s="274"/>
      <c r="Y24" s="275"/>
      <c r="Z24" s="274"/>
      <c r="AA24" s="275"/>
      <c r="AB24" s="274"/>
      <c r="AC24" s="275"/>
      <c r="AD24" s="274"/>
      <c r="AE24" s="274"/>
      <c r="AF24" s="274"/>
      <c r="AG24" s="274"/>
      <c r="AH24" s="276" t="s">
        <v>125</v>
      </c>
      <c r="AI24" s="277"/>
      <c r="AJ24" s="278"/>
      <c r="AK24" s="278"/>
      <c r="AL24" s="279"/>
      <c r="AM24" s="279"/>
      <c r="AN24" s="280"/>
      <c r="AO24" s="281"/>
      <c r="AP24" s="281"/>
      <c r="AQ24" s="234"/>
      <c r="AR24" s="251"/>
    </row>
    <row r="25" spans="1:44" ht="15">
      <c r="A25" s="104" t="s">
        <v>44</v>
      </c>
      <c r="B25" s="104"/>
      <c r="C25" s="107"/>
      <c r="D25" s="107"/>
      <c r="E25" s="107"/>
      <c r="F25" s="107"/>
      <c r="G25" s="108"/>
      <c r="H25" s="108"/>
      <c r="I25" s="108"/>
      <c r="J25" s="108"/>
      <c r="K25" s="108"/>
      <c r="L25" s="108"/>
      <c r="M25" s="108"/>
      <c r="N25" s="109"/>
      <c r="O25" s="109"/>
      <c r="P25" s="110"/>
      <c r="Q25" s="114"/>
      <c r="R25" s="111"/>
      <c r="S25" s="114"/>
      <c r="T25" s="110"/>
      <c r="U25" s="114"/>
      <c r="V25" s="111"/>
      <c r="W25" s="114"/>
      <c r="X25" s="110"/>
      <c r="Y25" s="114"/>
      <c r="Z25" s="110"/>
      <c r="AA25" s="114"/>
      <c r="AB25" s="110"/>
      <c r="AC25" s="114"/>
      <c r="AD25" s="110"/>
      <c r="AE25" s="112"/>
      <c r="AF25" s="110"/>
      <c r="AG25" s="110"/>
      <c r="AH25" s="282"/>
      <c r="AI25" s="283"/>
      <c r="AJ25" s="115"/>
      <c r="AK25" s="104"/>
      <c r="AL25" s="284"/>
      <c r="AM25" s="284"/>
      <c r="AN25" s="104"/>
      <c r="AO25" s="116"/>
      <c r="AP25" s="116"/>
      <c r="AQ25" s="234"/>
      <c r="AR25" s="251"/>
    </row>
    <row r="26" spans="1:44" ht="15">
      <c r="A26" s="104" t="s">
        <v>126</v>
      </c>
      <c r="B26" s="104"/>
      <c r="C26" s="104"/>
      <c r="D26" s="104"/>
      <c r="E26" s="104"/>
      <c r="F26" s="104"/>
      <c r="G26" s="104"/>
      <c r="H26" s="104"/>
      <c r="I26" s="104"/>
      <c r="J26" s="285"/>
      <c r="K26" s="285"/>
      <c r="L26" s="285"/>
      <c r="M26" s="285"/>
      <c r="N26" s="285"/>
      <c r="O26" s="285"/>
      <c r="P26" s="286"/>
      <c r="Q26" s="287"/>
      <c r="R26" s="7"/>
      <c r="S26" s="287"/>
      <c r="T26" s="104"/>
      <c r="U26" s="287"/>
      <c r="V26" s="7"/>
      <c r="W26" s="287"/>
      <c r="X26" s="104"/>
      <c r="Y26" s="287"/>
      <c r="Z26" s="104"/>
      <c r="AA26" s="287"/>
      <c r="AB26" s="104"/>
      <c r="AC26" s="287"/>
      <c r="AD26" s="104"/>
      <c r="AE26" s="288"/>
      <c r="AF26" s="104"/>
      <c r="AG26" s="104"/>
      <c r="AH26" s="289"/>
      <c r="AI26" s="104"/>
      <c r="AJ26" s="104"/>
      <c r="AK26" s="104"/>
      <c r="AL26" s="284"/>
      <c r="AM26" s="284"/>
      <c r="AN26" s="104"/>
      <c r="AO26" s="116"/>
      <c r="AP26" s="116"/>
      <c r="AQ26" s="234"/>
      <c r="AR26" s="251"/>
    </row>
    <row r="27" spans="7:44" ht="12.75">
      <c r="G27" s="2"/>
      <c r="H27" s="2"/>
      <c r="I27" s="2"/>
      <c r="J27" s="4"/>
      <c r="K27" s="4"/>
      <c r="L27" s="4"/>
      <c r="M27" s="4"/>
      <c r="N27" s="5"/>
      <c r="O27" s="5"/>
      <c r="P27" s="6"/>
      <c r="AH27" s="290">
        <f>IF(LEFT(A4,9)="Предварит","Время опубликования:","")</f>
      </c>
      <c r="AI27" s="291">
        <f ca="1">IF(LEFT(A4,9)="Предварит",NOW(),"")</f>
      </c>
      <c r="AQ27" s="234"/>
      <c r="AR27" s="251"/>
    </row>
    <row r="28" spans="43:44" ht="12.75">
      <c r="AQ28" s="234"/>
      <c r="AR28" s="251"/>
    </row>
    <row r="29" spans="43:44" ht="12.75">
      <c r="AQ29" s="234"/>
      <c r="AR29" s="251"/>
    </row>
    <row r="30" spans="43:44" ht="12.75">
      <c r="AQ30" s="234"/>
      <c r="AR30" s="251"/>
    </row>
    <row r="31" spans="43:44" ht="12.75">
      <c r="AQ31" s="234"/>
      <c r="AR31" s="251"/>
    </row>
    <row r="32" spans="43:44" ht="12.75">
      <c r="AQ32" s="234"/>
      <c r="AR32" s="251"/>
    </row>
    <row r="33" spans="43:44" ht="12.75">
      <c r="AQ33" s="234"/>
      <c r="AR33" s="251"/>
    </row>
    <row r="34" spans="43:44" ht="12.75">
      <c r="AQ34" s="234"/>
      <c r="AR34" s="251"/>
    </row>
    <row r="35" spans="43:44" ht="12.75">
      <c r="AQ35" s="234"/>
      <c r="AR35" s="251"/>
    </row>
    <row r="36" spans="43:44" ht="12.75">
      <c r="AQ36" s="234"/>
      <c r="AR36" s="251"/>
    </row>
    <row r="37" spans="43:44" ht="12.75">
      <c r="AQ37" s="234"/>
      <c r="AR37" s="251"/>
    </row>
    <row r="38" spans="43:44" ht="12.75">
      <c r="AQ38" s="234"/>
      <c r="AR38" s="251"/>
    </row>
    <row r="39" spans="43:44" ht="12.75">
      <c r="AQ39" s="234"/>
      <c r="AR39" s="251"/>
    </row>
    <row r="40" spans="43:44" ht="12.75">
      <c r="AQ40" s="234"/>
      <c r="AR40" s="251"/>
    </row>
    <row r="41" spans="43:44" ht="12.75">
      <c r="AQ41" s="234"/>
      <c r="AR41" s="251"/>
    </row>
    <row r="42" spans="43:44" ht="12.75">
      <c r="AQ42" s="234"/>
      <c r="AR42" s="251"/>
    </row>
    <row r="43" ht="12.75" outlineLevel="1"/>
    <row r="44" ht="45" customHeight="1" hidden="1" outlineLevel="1"/>
    <row r="45" ht="45" customHeight="1" hidden="1" outlineLevel="1"/>
    <row r="46" ht="12.75" hidden="1" outlineLevel="1"/>
    <row r="47" spans="1:42" s="104" customFormat="1" ht="14.25" hidden="1" outlineLevel="1">
      <c r="A47" s="2"/>
      <c r="B47" s="2"/>
      <c r="C47" s="2"/>
      <c r="D47" s="2"/>
      <c r="E47" s="2"/>
      <c r="F47" s="2"/>
      <c r="G47" s="4"/>
      <c r="H47" s="4"/>
      <c r="I47" s="4"/>
      <c r="J47" s="5"/>
      <c r="K47" s="5"/>
      <c r="L47" s="5"/>
      <c r="M47" s="5"/>
      <c r="N47" s="6"/>
      <c r="O47" s="6"/>
      <c r="P47" s="2"/>
      <c r="Q47" s="117"/>
      <c r="R47" s="2"/>
      <c r="S47" s="117"/>
      <c r="T47" s="2"/>
      <c r="U47" s="117"/>
      <c r="V47" s="2"/>
      <c r="W47" s="117"/>
      <c r="X47" s="2"/>
      <c r="Y47" s="117"/>
      <c r="Z47" s="2"/>
      <c r="AA47" s="117"/>
      <c r="AB47" s="2"/>
      <c r="AC47" s="117"/>
      <c r="AD47" s="2"/>
      <c r="AE47" s="2"/>
      <c r="AF47" s="2"/>
      <c r="AG47" s="2"/>
      <c r="AH47" s="218"/>
      <c r="AI47" s="292"/>
      <c r="AJ47" s="2"/>
      <c r="AK47" s="2"/>
      <c r="AL47" s="220"/>
      <c r="AM47" s="220"/>
      <c r="AN47" s="96"/>
      <c r="AO47" s="2"/>
      <c r="AP47" s="2"/>
    </row>
    <row r="48" spans="1:43" s="104" customFormat="1" ht="15" collapsed="1">
      <c r="A48" s="2"/>
      <c r="B48" s="2"/>
      <c r="C48" s="2"/>
      <c r="D48" s="2"/>
      <c r="E48" s="2"/>
      <c r="F48" s="2"/>
      <c r="G48" s="4"/>
      <c r="H48" s="4"/>
      <c r="I48" s="4"/>
      <c r="J48" s="5"/>
      <c r="K48" s="5"/>
      <c r="L48" s="5"/>
      <c r="M48" s="5"/>
      <c r="N48" s="6"/>
      <c r="O48" s="6"/>
      <c r="P48" s="2"/>
      <c r="Q48" s="117"/>
      <c r="R48" s="2"/>
      <c r="S48" s="117"/>
      <c r="T48" s="2"/>
      <c r="U48" s="117"/>
      <c r="V48" s="2"/>
      <c r="W48" s="117"/>
      <c r="X48" s="2"/>
      <c r="Y48" s="117"/>
      <c r="Z48" s="2"/>
      <c r="AA48" s="117"/>
      <c r="AB48" s="2"/>
      <c r="AC48" s="117"/>
      <c r="AD48" s="2"/>
      <c r="AE48" s="2"/>
      <c r="AF48" s="2"/>
      <c r="AG48" s="2"/>
      <c r="AH48" s="218"/>
      <c r="AI48" s="292"/>
      <c r="AJ48" s="2"/>
      <c r="AK48" s="2"/>
      <c r="AL48" s="220"/>
      <c r="AM48" s="220"/>
      <c r="AN48" s="96"/>
      <c r="AO48" s="2"/>
      <c r="AP48" s="2"/>
      <c r="AQ48" s="116"/>
    </row>
  </sheetData>
  <sheetProtection password="C713" sheet="1"/>
  <mergeCells count="19">
    <mergeCell ref="A1:AP1"/>
    <mergeCell ref="A2:AP2"/>
    <mergeCell ref="A4:AO4"/>
    <mergeCell ref="A5:A6"/>
    <mergeCell ref="B5:B6"/>
    <mergeCell ref="C5:C6"/>
    <mergeCell ref="D5:D6"/>
    <mergeCell ref="E5:E6"/>
    <mergeCell ref="G5:G6"/>
    <mergeCell ref="H5:H6"/>
    <mergeCell ref="O5:O6"/>
    <mergeCell ref="P5:AO5"/>
    <mergeCell ref="AP5:AP6"/>
    <mergeCell ref="I5:I6"/>
    <mergeCell ref="J5:J6"/>
    <mergeCell ref="K5:K6"/>
    <mergeCell ref="L5:L6"/>
    <mergeCell ref="M5:M6"/>
    <mergeCell ref="N5:N6"/>
  </mergeCells>
  <printOptions/>
  <pageMargins left="0.24" right="0.2" top="0.33" bottom="0.23" header="0.3" footer="0.19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AS23"/>
  <sheetViews>
    <sheetView zoomScale="82" zoomScaleNormal="82" zoomScalePageLayoutView="0" workbookViewId="0" topLeftCell="A5">
      <selection activeCell="AN26" sqref="AN26"/>
    </sheetView>
  </sheetViews>
  <sheetFormatPr defaultColWidth="9.140625" defaultRowHeight="12.75" outlineLevelRow="1" outlineLevelCol="1"/>
  <cols>
    <col min="1" max="1" width="4.28125" style="2" customWidth="1"/>
    <col min="2" max="2" width="4.28125" style="2" hidden="1" customWidth="1" outlineLevel="1"/>
    <col min="3" max="3" width="3.7109375" style="2" hidden="1" customWidth="1" collapsed="1"/>
    <col min="4" max="4" width="4.421875" style="2" hidden="1" customWidth="1"/>
    <col min="5" max="5" width="17.57421875" style="2" customWidth="1"/>
    <col min="6" max="6" width="24.140625" style="2" hidden="1" customWidth="1" outlineLevel="1"/>
    <col min="7" max="7" width="25.00390625" style="4" hidden="1" customWidth="1"/>
    <col min="8" max="8" width="18.00390625" style="4" hidden="1" customWidth="1" outlineLevel="1"/>
    <col min="9" max="9" width="6.421875" style="4" customWidth="1" collapsed="1"/>
    <col min="10" max="10" width="14.7109375" style="5" customWidth="1"/>
    <col min="11" max="11" width="5.140625" style="5" hidden="1" customWidth="1"/>
    <col min="12" max="12" width="5.7109375" style="5" customWidth="1"/>
    <col min="13" max="13" width="5.8515625" style="5" customWidth="1" outlineLevel="1"/>
    <col min="14" max="14" width="3.421875" style="6" hidden="1" customWidth="1" outlineLevel="1"/>
    <col min="15" max="15" width="9.140625" style="6" hidden="1" customWidth="1" collapsed="1"/>
    <col min="16" max="16" width="9.00390625" style="2" hidden="1" customWidth="1"/>
    <col min="17" max="17" width="5.57421875" style="117" hidden="1" customWidth="1" outlineLevel="1"/>
    <col min="18" max="18" width="5.140625" style="2" bestFit="1" customWidth="1" collapsed="1"/>
    <col min="19" max="19" width="7.00390625" style="117" hidden="1" customWidth="1" outlineLevel="1"/>
    <col min="20" max="20" width="4.57421875" style="2" customWidth="1" collapsed="1"/>
    <col min="21" max="21" width="5.57421875" style="117" hidden="1" customWidth="1" outlineLevel="1"/>
    <col min="22" max="22" width="5.421875" style="2" customWidth="1" collapsed="1"/>
    <col min="23" max="23" width="7.00390625" style="117" hidden="1" customWidth="1" outlineLevel="1"/>
    <col min="24" max="24" width="5.140625" style="2" customWidth="1" collapsed="1"/>
    <col min="25" max="25" width="5.57421875" style="117" hidden="1" customWidth="1" outlineLevel="1"/>
    <col min="26" max="26" width="5.140625" style="2" customWidth="1" collapsed="1"/>
    <col min="27" max="27" width="5.57421875" style="117" hidden="1" customWidth="1" outlineLevel="1"/>
    <col min="28" max="28" width="5.00390625" style="2" customWidth="1" collapsed="1"/>
    <col min="29" max="29" width="5.57421875" style="117" hidden="1" customWidth="1" outlineLevel="1"/>
    <col min="30" max="30" width="5.140625" style="2" customWidth="1" collapsed="1"/>
    <col min="31" max="31" width="8.28125" style="2" hidden="1" customWidth="1" outlineLevel="1"/>
    <col min="32" max="33" width="6.57421875" style="2" hidden="1" customWidth="1" outlineLevel="1"/>
    <col min="34" max="34" width="11.00390625" style="218" customWidth="1" collapsed="1"/>
    <col min="35" max="35" width="11.8515625" style="292" customWidth="1"/>
    <col min="36" max="37" width="3.00390625" style="2" hidden="1" customWidth="1"/>
    <col min="38" max="38" width="5.140625" style="220" customWidth="1"/>
    <col min="39" max="39" width="4.7109375" style="220" customWidth="1" outlineLevel="1"/>
    <col min="40" max="40" width="10.7109375" style="96" customWidth="1" outlineLevel="1"/>
    <col min="41" max="41" width="3.140625" style="2" customWidth="1" outlineLevel="1"/>
    <col min="42" max="42" width="7.421875" style="2" customWidth="1"/>
    <col min="43" max="45" width="9.140625" style="2" hidden="1" customWidth="1" outlineLevel="1"/>
    <col min="46" max="46" width="9.140625" style="2" customWidth="1" collapsed="1"/>
    <col min="47" max="16384" width="9.140625" style="2" customWidth="1"/>
  </cols>
  <sheetData>
    <row r="1" spans="1:44" ht="54" customHeight="1">
      <c r="A1" s="508" t="str">
        <f>'[9]tmp'!A1</f>
        <v>КОМИТЕТ ПО ФИЗИЧЕСКОЙ КУЛЬТУРЕ, СПОРТУ И МОЛОДЁЖНОЙ ПОЛИТИКЕ ГОРОДА ПЕНЗЫ
ФЕДЕРАЦИЯ СПОРТИВНОГО ТУРИЗМА ПЕНЗЕНСКОЙ ОБЛАСТИ
ЦЕНТР ДЕТСКОГО ЮНОШЕСКОГО ТУРИЗМА И ЭКСКУРСИЙ ГОРОДА ПЕНЗЫ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8"/>
      <c r="AA1" s="508"/>
      <c r="AB1" s="508"/>
      <c r="AC1" s="508"/>
      <c r="AD1" s="508"/>
      <c r="AE1" s="508"/>
      <c r="AF1" s="508"/>
      <c r="AG1" s="508"/>
      <c r="AH1" s="508"/>
      <c r="AI1" s="508"/>
      <c r="AJ1" s="508"/>
      <c r="AK1" s="508"/>
      <c r="AL1" s="508"/>
      <c r="AM1" s="508"/>
      <c r="AN1" s="508"/>
      <c r="AO1" s="508"/>
      <c r="AP1" s="508"/>
      <c r="AQ1" s="1"/>
      <c r="AR1" s="1"/>
    </row>
    <row r="2" spans="1:44" ht="54" customHeight="1" thickBot="1">
      <c r="A2" s="471" t="str">
        <f>'[9]tmp'!A2</f>
        <v>ПЕРВЕНСТВО ГОРОДА ПО СПОРТИВНОМУ ТУРИЗМУ
(ДИСЦИПЛНА ДИСТАНЦИИ-ПЕШЕХОДНЫЕ)
НОМЕР-КОД ВИДА СПОРТА 0840005411Я</v>
      </c>
      <c r="B2" s="509"/>
      <c r="C2" s="471"/>
      <c r="D2" s="471"/>
      <c r="E2" s="471"/>
      <c r="F2" s="509"/>
      <c r="G2" s="509"/>
      <c r="H2" s="471"/>
      <c r="I2" s="471"/>
      <c r="J2" s="471"/>
      <c r="K2" s="471"/>
      <c r="L2" s="471"/>
      <c r="M2" s="471"/>
      <c r="N2" s="471"/>
      <c r="O2" s="509"/>
      <c r="P2" s="509"/>
      <c r="Q2" s="509"/>
      <c r="R2" s="471"/>
      <c r="S2" s="509"/>
      <c r="T2" s="471"/>
      <c r="U2" s="509"/>
      <c r="V2" s="471"/>
      <c r="W2" s="509"/>
      <c r="X2" s="471"/>
      <c r="Y2" s="509"/>
      <c r="Z2" s="471"/>
      <c r="AA2" s="509"/>
      <c r="AB2" s="471"/>
      <c r="AC2" s="509"/>
      <c r="AD2" s="471"/>
      <c r="AE2" s="509"/>
      <c r="AF2" s="509"/>
      <c r="AG2" s="509"/>
      <c r="AH2" s="471"/>
      <c r="AI2" s="471"/>
      <c r="AJ2" s="471"/>
      <c r="AK2" s="471"/>
      <c r="AL2" s="471"/>
      <c r="AM2" s="471"/>
      <c r="AN2" s="471"/>
      <c r="AO2" s="471"/>
      <c r="AP2" s="471"/>
      <c r="AQ2" s="1"/>
      <c r="AR2" s="1"/>
    </row>
    <row r="3" spans="1:44" ht="13.5" thickTop="1">
      <c r="A3" s="3" t="str">
        <f>ShapkaData</f>
        <v>15-17 апреля 2011 года</v>
      </c>
      <c r="B3" s="3"/>
      <c r="C3" s="3"/>
      <c r="D3" s="3"/>
      <c r="E3" s="3"/>
      <c r="F3" s="3"/>
      <c r="G3" s="2"/>
      <c r="H3" s="2"/>
      <c r="I3" s="2"/>
      <c r="J3" s="4"/>
      <c r="K3" s="4"/>
      <c r="L3" s="4"/>
      <c r="M3" s="4"/>
      <c r="N3" s="5"/>
      <c r="O3" s="5"/>
      <c r="P3" s="6"/>
      <c r="R3" s="7"/>
      <c r="V3" s="7"/>
      <c r="AI3" s="219"/>
      <c r="AK3" s="96"/>
      <c r="AM3" s="221"/>
      <c r="AN3" s="9"/>
      <c r="AO3" s="10"/>
      <c r="AP3" s="9" t="str">
        <f>ShapkaWhere</f>
        <v>г. Пенза, Ахунский лесной массив</v>
      </c>
      <c r="AQ3" s="11"/>
      <c r="AR3" s="12"/>
    </row>
    <row r="4" spans="1:44" ht="57" customHeight="1" thickBot="1">
      <c r="A4" s="472" t="s">
        <v>238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472"/>
      <c r="Y4" s="472"/>
      <c r="Z4" s="472"/>
      <c r="AA4" s="472"/>
      <c r="AB4" s="472"/>
      <c r="AC4" s="472"/>
      <c r="AD4" s="472"/>
      <c r="AE4" s="472"/>
      <c r="AF4" s="472"/>
      <c r="AG4" s="472"/>
      <c r="AH4" s="472"/>
      <c r="AI4" s="472"/>
      <c r="AJ4" s="472"/>
      <c r="AK4" s="472"/>
      <c r="AL4" s="472"/>
      <c r="AM4" s="472"/>
      <c r="AN4" s="472"/>
      <c r="AO4" s="472"/>
      <c r="AP4" s="222"/>
      <c r="AQ4" s="13"/>
      <c r="AR4" s="13"/>
    </row>
    <row r="5" spans="1:45" ht="17.25" customHeight="1" thickBot="1">
      <c r="A5" s="473" t="s">
        <v>5</v>
      </c>
      <c r="B5" s="479" t="s">
        <v>85</v>
      </c>
      <c r="C5" s="477" t="s">
        <v>86</v>
      </c>
      <c r="D5" s="479" t="s">
        <v>8</v>
      </c>
      <c r="E5" s="481" t="s">
        <v>9</v>
      </c>
      <c r="F5" s="122"/>
      <c r="G5" s="483" t="s">
        <v>11</v>
      </c>
      <c r="H5" s="485" t="s">
        <v>12</v>
      </c>
      <c r="I5" s="458" t="s">
        <v>87</v>
      </c>
      <c r="J5" s="502" t="s">
        <v>88</v>
      </c>
      <c r="K5" s="462" t="s">
        <v>89</v>
      </c>
      <c r="L5" s="485" t="s">
        <v>90</v>
      </c>
      <c r="M5" s="510" t="s">
        <v>91</v>
      </c>
      <c r="N5" s="506" t="s">
        <v>92</v>
      </c>
      <c r="O5" s="500" t="s">
        <v>93</v>
      </c>
      <c r="P5" s="465" t="s">
        <v>94</v>
      </c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6"/>
      <c r="AJ5" s="466"/>
      <c r="AK5" s="466"/>
      <c r="AL5" s="466"/>
      <c r="AM5" s="466"/>
      <c r="AN5" s="466"/>
      <c r="AO5" s="467"/>
      <c r="AP5" s="468" t="s">
        <v>95</v>
      </c>
      <c r="AQ5" s="13"/>
      <c r="AR5" s="13" t="s">
        <v>96</v>
      </c>
      <c r="AS5" s="2" t="s">
        <v>97</v>
      </c>
    </row>
    <row r="6" spans="1:45" ht="140.25" customHeight="1" thickBot="1">
      <c r="A6" s="494"/>
      <c r="B6" s="495"/>
      <c r="C6" s="496"/>
      <c r="D6" s="495"/>
      <c r="E6" s="497"/>
      <c r="F6" s="227" t="s">
        <v>10</v>
      </c>
      <c r="G6" s="498"/>
      <c r="H6" s="499"/>
      <c r="I6" s="490"/>
      <c r="J6" s="503"/>
      <c r="K6" s="492"/>
      <c r="L6" s="499"/>
      <c r="M6" s="511"/>
      <c r="N6" s="507"/>
      <c r="O6" s="501"/>
      <c r="P6" s="228" t="s">
        <v>98</v>
      </c>
      <c r="Q6" s="229" t="s">
        <v>18</v>
      </c>
      <c r="R6" s="23" t="s">
        <v>239</v>
      </c>
      <c r="S6" s="229" t="s">
        <v>18</v>
      </c>
      <c r="T6" s="25" t="s">
        <v>240</v>
      </c>
      <c r="U6" s="229" t="s">
        <v>18</v>
      </c>
      <c r="V6" s="25" t="s">
        <v>241</v>
      </c>
      <c r="W6" s="229" t="s">
        <v>18</v>
      </c>
      <c r="X6" s="25" t="s">
        <v>242</v>
      </c>
      <c r="Y6" s="229" t="s">
        <v>18</v>
      </c>
      <c r="Z6" s="25" t="s">
        <v>243</v>
      </c>
      <c r="AA6" s="229" t="s">
        <v>18</v>
      </c>
      <c r="AB6" s="25" t="s">
        <v>244</v>
      </c>
      <c r="AC6" s="229" t="s">
        <v>18</v>
      </c>
      <c r="AD6" s="25" t="s">
        <v>245</v>
      </c>
      <c r="AE6" s="35" t="s">
        <v>26</v>
      </c>
      <c r="AF6" s="230" t="s">
        <v>104</v>
      </c>
      <c r="AG6" s="230" t="s">
        <v>105</v>
      </c>
      <c r="AH6" s="231" t="s">
        <v>27</v>
      </c>
      <c r="AI6" s="32" t="s">
        <v>94</v>
      </c>
      <c r="AJ6" s="31" t="s">
        <v>31</v>
      </c>
      <c r="AK6" s="33" t="s">
        <v>106</v>
      </c>
      <c r="AL6" s="232" t="s">
        <v>33</v>
      </c>
      <c r="AM6" s="233" t="s">
        <v>37</v>
      </c>
      <c r="AN6" s="35" t="s">
        <v>34</v>
      </c>
      <c r="AO6" s="36" t="s">
        <v>107</v>
      </c>
      <c r="AP6" s="489" t="s">
        <v>95</v>
      </c>
      <c r="AQ6" s="234" t="s">
        <v>36</v>
      </c>
      <c r="AR6" s="330">
        <v>0.03819444444444444</v>
      </c>
      <c r="AS6" s="330">
        <v>0.03819444444444444</v>
      </c>
    </row>
    <row r="7" spans="1:44" ht="12.75">
      <c r="A7" s="353">
        <v>1</v>
      </c>
      <c r="B7" s="354"/>
      <c r="C7" s="355">
        <v>1</v>
      </c>
      <c r="D7" s="355">
        <v>303</v>
      </c>
      <c r="E7" s="144" t="s">
        <v>61</v>
      </c>
      <c r="F7" s="356" t="s">
        <v>49</v>
      </c>
      <c r="G7" s="144"/>
      <c r="H7" s="144" t="s">
        <v>50</v>
      </c>
      <c r="I7" s="357" t="s">
        <v>246</v>
      </c>
      <c r="J7" s="144" t="s">
        <v>247</v>
      </c>
      <c r="K7" s="374">
        <v>1995</v>
      </c>
      <c r="L7" s="359" t="s">
        <v>219</v>
      </c>
      <c r="M7" s="412">
        <v>10</v>
      </c>
      <c r="N7" s="359" t="s">
        <v>96</v>
      </c>
      <c r="O7" s="362"/>
      <c r="P7" s="363"/>
      <c r="Q7" s="364"/>
      <c r="R7" s="365"/>
      <c r="S7" s="364"/>
      <c r="T7" s="164"/>
      <c r="U7" s="364"/>
      <c r="V7" s="164"/>
      <c r="W7" s="364"/>
      <c r="X7" s="164"/>
      <c r="Y7" s="364"/>
      <c r="Z7" s="164"/>
      <c r="AA7" s="364"/>
      <c r="AB7" s="164"/>
      <c r="AC7" s="364"/>
      <c r="AD7" s="164"/>
      <c r="AE7" s="366"/>
      <c r="AF7" s="165">
        <f aca="true" t="shared" si="0" ref="AF7:AF18">SUM(Q7,S7,U7,W7,Y7,AA7,AC7)</f>
        <v>0</v>
      </c>
      <c r="AG7" s="165"/>
      <c r="AH7" s="413">
        <v>0.00917824074074074</v>
      </c>
      <c r="AI7" s="346">
        <f aca="true" t="shared" si="1" ref="AI7:AI18">IF(AH7&lt;&gt;"",IF(AH7="сход","сход",IF(OR(AND(N7="м",AH7&gt;$AR$6),AND(N7="ж",AH7&gt;$AS$6)),"прев. КВ",IF(AK7&gt;0,"сн с этапов",AH7))),"не фин.")</f>
        <v>0.00917824074074074</v>
      </c>
      <c r="AJ7" s="347">
        <f aca="true" t="shared" si="2" ref="AJ7:AJ18">IF(ISNUMBER(AI7),0,IF(AI7="прев. КВ",2,IF(AI7="сн с этапов",1,IF(AI7="не фин.",4,3))))</f>
        <v>0</v>
      </c>
      <c r="AK7" s="368">
        <f aca="true" t="shared" si="3" ref="AK7:AK18">COUNTIF(R7:AD7,"сн")</f>
        <v>0</v>
      </c>
      <c r="AL7" s="369">
        <v>1</v>
      </c>
      <c r="AM7" s="370">
        <f>IF(ISNA(VLOOKUP(AL7,'[9]очки'!$A:$B,2,0)),0,IF(AJ7&gt;1,0,VLOOKUP(AL7,'[9]очки'!$A:$B,2,0)))</f>
        <v>100</v>
      </c>
      <c r="AN7" s="371">
        <f aca="true" t="shared" si="4" ref="AN7:AN18">IF(AJ7=0,AI7/SMALL($AI$7:$AI$18,1),"")</f>
        <v>1</v>
      </c>
      <c r="AO7" s="372" t="s">
        <v>219</v>
      </c>
      <c r="AP7" s="250"/>
      <c r="AQ7" s="234"/>
      <c r="AR7" s="251"/>
    </row>
    <row r="8" spans="1:44" ht="22.5">
      <c r="A8" s="353">
        <v>2</v>
      </c>
      <c r="B8" s="354"/>
      <c r="C8" s="355">
        <v>1</v>
      </c>
      <c r="D8" s="355">
        <v>302</v>
      </c>
      <c r="E8" s="144" t="s">
        <v>63</v>
      </c>
      <c r="F8" s="356"/>
      <c r="G8" s="144"/>
      <c r="H8" s="144" t="s">
        <v>39</v>
      </c>
      <c r="I8" s="357" t="s">
        <v>248</v>
      </c>
      <c r="J8" s="144" t="s">
        <v>249</v>
      </c>
      <c r="K8" s="358">
        <v>1994</v>
      </c>
      <c r="L8" s="359" t="s">
        <v>250</v>
      </c>
      <c r="M8" s="412">
        <v>30</v>
      </c>
      <c r="N8" s="359" t="s">
        <v>96</v>
      </c>
      <c r="O8" s="362"/>
      <c r="P8" s="363"/>
      <c r="Q8" s="364"/>
      <c r="R8" s="365"/>
      <c r="S8" s="364"/>
      <c r="T8" s="164"/>
      <c r="U8" s="364"/>
      <c r="V8" s="164"/>
      <c r="W8" s="364"/>
      <c r="X8" s="164"/>
      <c r="Y8" s="364"/>
      <c r="Z8" s="164"/>
      <c r="AA8" s="364"/>
      <c r="AB8" s="164"/>
      <c r="AC8" s="364"/>
      <c r="AD8" s="164"/>
      <c r="AE8" s="366"/>
      <c r="AF8" s="165">
        <f t="shared" si="0"/>
        <v>0</v>
      </c>
      <c r="AG8" s="165"/>
      <c r="AH8" s="413">
        <v>0.012152777777777776</v>
      </c>
      <c r="AI8" s="346">
        <f t="shared" si="1"/>
        <v>0.012152777777777776</v>
      </c>
      <c r="AJ8" s="347">
        <f t="shared" si="2"/>
        <v>0</v>
      </c>
      <c r="AK8" s="368">
        <f t="shared" si="3"/>
        <v>0</v>
      </c>
      <c r="AL8" s="369">
        <v>2</v>
      </c>
      <c r="AM8" s="370">
        <f>IF(ISNA(VLOOKUP(AL8,'[9]очки'!$A:$B,2,0)),0,IF(AJ8&gt;1,0,VLOOKUP(AL8,'[9]очки'!$A:$B,2,0)))</f>
        <v>95</v>
      </c>
      <c r="AN8" s="371">
        <f t="shared" si="4"/>
        <v>1.3240857503152583</v>
      </c>
      <c r="AO8" s="372" t="s">
        <v>130</v>
      </c>
      <c r="AP8" s="250"/>
      <c r="AQ8" s="234"/>
      <c r="AR8" s="251"/>
    </row>
    <row r="9" spans="1:44" ht="12.75">
      <c r="A9" s="353">
        <v>3</v>
      </c>
      <c r="B9" s="354"/>
      <c r="C9" s="355" t="s">
        <v>108</v>
      </c>
      <c r="D9" s="355">
        <v>303</v>
      </c>
      <c r="E9" s="144" t="s">
        <v>61</v>
      </c>
      <c r="F9" s="356"/>
      <c r="G9" s="144"/>
      <c r="H9" s="144" t="s">
        <v>50</v>
      </c>
      <c r="I9" s="357" t="s">
        <v>251</v>
      </c>
      <c r="J9" s="144" t="s">
        <v>252</v>
      </c>
      <c r="K9" s="358">
        <v>1995</v>
      </c>
      <c r="L9" s="359" t="s">
        <v>219</v>
      </c>
      <c r="M9" s="412">
        <v>10</v>
      </c>
      <c r="N9" s="359" t="s">
        <v>96</v>
      </c>
      <c r="O9" s="362"/>
      <c r="P9" s="363"/>
      <c r="Q9" s="364"/>
      <c r="R9" s="365"/>
      <c r="S9" s="364"/>
      <c r="T9" s="164"/>
      <c r="U9" s="364"/>
      <c r="V9" s="164"/>
      <c r="W9" s="364"/>
      <c r="X9" s="164"/>
      <c r="Y9" s="364"/>
      <c r="Z9" s="164"/>
      <c r="AA9" s="364"/>
      <c r="AB9" s="164"/>
      <c r="AC9" s="364"/>
      <c r="AD9" s="164"/>
      <c r="AE9" s="366"/>
      <c r="AF9" s="165">
        <f t="shared" si="0"/>
        <v>0</v>
      </c>
      <c r="AG9" s="165"/>
      <c r="AH9" s="413">
        <v>0.015729166666666666</v>
      </c>
      <c r="AI9" s="346">
        <f t="shared" si="1"/>
        <v>0.015729166666666666</v>
      </c>
      <c r="AJ9" s="347">
        <f t="shared" si="2"/>
        <v>0</v>
      </c>
      <c r="AK9" s="368">
        <f t="shared" si="3"/>
        <v>0</v>
      </c>
      <c r="AL9" s="369">
        <v>3</v>
      </c>
      <c r="AM9" s="370">
        <f>IF(ISNA(VLOOKUP(AL9,'[9]очки'!$A:$B,2,0)),0,IF(AJ9&gt;1,0,VLOOKUP(AL9,'[9]очки'!$A:$B,2,0)))</f>
        <v>91</v>
      </c>
      <c r="AN9" s="371">
        <f t="shared" si="4"/>
        <v>1.7137452711223202</v>
      </c>
      <c r="AO9" s="372"/>
      <c r="AP9" s="250"/>
      <c r="AQ9" s="234"/>
      <c r="AR9" s="251"/>
    </row>
    <row r="10" spans="1:44" ht="12.75">
      <c r="A10" s="353">
        <v>4</v>
      </c>
      <c r="B10" s="354"/>
      <c r="C10" s="355">
        <v>1</v>
      </c>
      <c r="D10" s="355">
        <v>306</v>
      </c>
      <c r="E10" s="144" t="s">
        <v>65</v>
      </c>
      <c r="F10" s="356"/>
      <c r="G10" s="144"/>
      <c r="H10" s="144" t="s">
        <v>66</v>
      </c>
      <c r="I10" s="357" t="s">
        <v>253</v>
      </c>
      <c r="J10" s="144" t="s">
        <v>254</v>
      </c>
      <c r="K10" s="358">
        <v>1995</v>
      </c>
      <c r="L10" s="359" t="s">
        <v>149</v>
      </c>
      <c r="M10" s="412">
        <v>3</v>
      </c>
      <c r="N10" s="359" t="s">
        <v>96</v>
      </c>
      <c r="O10" s="362"/>
      <c r="P10" s="363"/>
      <c r="Q10" s="364"/>
      <c r="R10" s="365"/>
      <c r="S10" s="364"/>
      <c r="T10" s="164"/>
      <c r="U10" s="364"/>
      <c r="V10" s="164"/>
      <c r="W10" s="364"/>
      <c r="X10" s="164"/>
      <c r="Y10" s="364"/>
      <c r="Z10" s="164"/>
      <c r="AA10" s="364"/>
      <c r="AB10" s="164"/>
      <c r="AC10" s="364"/>
      <c r="AD10" s="164"/>
      <c r="AE10" s="366"/>
      <c r="AF10" s="165">
        <f t="shared" si="0"/>
        <v>0</v>
      </c>
      <c r="AG10" s="165"/>
      <c r="AH10" s="413">
        <v>0.015949074074074074</v>
      </c>
      <c r="AI10" s="346">
        <f t="shared" si="1"/>
        <v>0.015949074074074074</v>
      </c>
      <c r="AJ10" s="347">
        <f t="shared" si="2"/>
        <v>0</v>
      </c>
      <c r="AK10" s="368">
        <f t="shared" si="3"/>
        <v>0</v>
      </c>
      <c r="AL10" s="369">
        <v>4</v>
      </c>
      <c r="AM10" s="370">
        <f>IF(ISNA(VLOOKUP(AL10,'[9]очки'!$A:$B,2,0)),0,IF(AJ10&gt;1,0,VLOOKUP(AL10,'[9]очки'!$A:$B,2,0)))</f>
        <v>87</v>
      </c>
      <c r="AN10" s="371">
        <f t="shared" si="4"/>
        <v>1.737704918032787</v>
      </c>
      <c r="AO10" s="372"/>
      <c r="AP10" s="250"/>
      <c r="AQ10" s="234"/>
      <c r="AR10" s="251"/>
    </row>
    <row r="11" spans="1:44" ht="12.75">
      <c r="A11" s="353">
        <v>5</v>
      </c>
      <c r="B11" s="354"/>
      <c r="C11" s="355">
        <v>1</v>
      </c>
      <c r="D11" s="355">
        <v>303</v>
      </c>
      <c r="E11" s="144" t="s">
        <v>61</v>
      </c>
      <c r="F11" s="356" t="s">
        <v>49</v>
      </c>
      <c r="G11" s="144"/>
      <c r="H11" s="144" t="s">
        <v>50</v>
      </c>
      <c r="I11" s="357" t="s">
        <v>255</v>
      </c>
      <c r="J11" s="144" t="s">
        <v>256</v>
      </c>
      <c r="K11" s="374">
        <v>1994</v>
      </c>
      <c r="L11" s="359" t="s">
        <v>219</v>
      </c>
      <c r="M11" s="412">
        <v>10</v>
      </c>
      <c r="N11" s="359" t="s">
        <v>96</v>
      </c>
      <c r="O11" s="362"/>
      <c r="P11" s="363"/>
      <c r="Q11" s="364"/>
      <c r="R11" s="365"/>
      <c r="S11" s="364"/>
      <c r="T11" s="164"/>
      <c r="U11" s="364"/>
      <c r="V11" s="164"/>
      <c r="W11" s="364"/>
      <c r="X11" s="164"/>
      <c r="Y11" s="364"/>
      <c r="Z11" s="164"/>
      <c r="AA11" s="364"/>
      <c r="AB11" s="164"/>
      <c r="AC11" s="364"/>
      <c r="AD11" s="164"/>
      <c r="AE11" s="366"/>
      <c r="AF11" s="165">
        <f t="shared" si="0"/>
        <v>0</v>
      </c>
      <c r="AG11" s="165"/>
      <c r="AH11" s="413">
        <v>0.01657407407407407</v>
      </c>
      <c r="AI11" s="346">
        <f t="shared" si="1"/>
        <v>0.01657407407407407</v>
      </c>
      <c r="AJ11" s="347">
        <f t="shared" si="2"/>
        <v>0</v>
      </c>
      <c r="AK11" s="368">
        <f t="shared" si="3"/>
        <v>0</v>
      </c>
      <c r="AL11" s="369">
        <v>5</v>
      </c>
      <c r="AM11" s="370">
        <f>IF(ISNA(VLOOKUP(AL11,'[9]очки'!$A:$B,2,0)),0,IF(AJ11&gt;1,0,VLOOKUP(AL11,'[9]очки'!$A:$B,2,0)))</f>
        <v>83</v>
      </c>
      <c r="AN11" s="371">
        <f t="shared" si="4"/>
        <v>1.8058007566204286</v>
      </c>
      <c r="AO11" s="372"/>
      <c r="AP11" s="250"/>
      <c r="AQ11" s="234"/>
      <c r="AR11" s="251"/>
    </row>
    <row r="12" spans="1:44" ht="12.75">
      <c r="A12" s="353">
        <v>6</v>
      </c>
      <c r="B12" s="354"/>
      <c r="C12" s="355">
        <v>1</v>
      </c>
      <c r="D12" s="355">
        <v>301</v>
      </c>
      <c r="E12" s="144" t="s">
        <v>68</v>
      </c>
      <c r="F12" s="356"/>
      <c r="G12" s="144"/>
      <c r="H12" s="144" t="s">
        <v>54</v>
      </c>
      <c r="I12" s="357" t="s">
        <v>257</v>
      </c>
      <c r="J12" s="144" t="s">
        <v>258</v>
      </c>
      <c r="K12" s="358">
        <v>1994</v>
      </c>
      <c r="L12" s="359" t="s">
        <v>149</v>
      </c>
      <c r="M12" s="412">
        <v>3</v>
      </c>
      <c r="N12" s="359" t="s">
        <v>96</v>
      </c>
      <c r="O12" s="362"/>
      <c r="P12" s="363"/>
      <c r="Q12" s="364"/>
      <c r="R12" s="365"/>
      <c r="S12" s="364"/>
      <c r="T12" s="164"/>
      <c r="U12" s="364"/>
      <c r="V12" s="164"/>
      <c r="W12" s="364"/>
      <c r="X12" s="164"/>
      <c r="Y12" s="364"/>
      <c r="Z12" s="164"/>
      <c r="AA12" s="364"/>
      <c r="AB12" s="164"/>
      <c r="AC12" s="364"/>
      <c r="AD12" s="164"/>
      <c r="AE12" s="366"/>
      <c r="AF12" s="165">
        <f t="shared" si="0"/>
        <v>0</v>
      </c>
      <c r="AG12" s="165"/>
      <c r="AH12" s="413">
        <v>0.021631944444444454</v>
      </c>
      <c r="AI12" s="346">
        <f t="shared" si="1"/>
        <v>0.021631944444444454</v>
      </c>
      <c r="AJ12" s="347">
        <f t="shared" si="2"/>
        <v>0</v>
      </c>
      <c r="AK12" s="368">
        <f t="shared" si="3"/>
        <v>0</v>
      </c>
      <c r="AL12" s="369">
        <v>6</v>
      </c>
      <c r="AM12" s="370">
        <f>IF(ISNA(VLOOKUP(AL12,'[9]очки'!$A:$B,2,0)),0,IF(AJ12&gt;1,0,VLOOKUP(AL12,'[9]очки'!$A:$B,2,0)))</f>
        <v>79</v>
      </c>
      <c r="AN12" s="371">
        <f t="shared" si="4"/>
        <v>2.356872635561161</v>
      </c>
      <c r="AO12" s="372"/>
      <c r="AP12" s="250"/>
      <c r="AQ12" s="234"/>
      <c r="AR12" s="251"/>
    </row>
    <row r="13" spans="1:44" ht="22.5">
      <c r="A13" s="353">
        <v>7</v>
      </c>
      <c r="B13" s="354"/>
      <c r="C13" s="355" t="s">
        <v>108</v>
      </c>
      <c r="D13" s="355">
        <v>305</v>
      </c>
      <c r="E13" s="144" t="s">
        <v>259</v>
      </c>
      <c r="F13" s="356"/>
      <c r="G13" s="144"/>
      <c r="H13" s="144" t="s">
        <v>260</v>
      </c>
      <c r="I13" s="357" t="s">
        <v>261</v>
      </c>
      <c r="J13" s="144" t="s">
        <v>262</v>
      </c>
      <c r="K13" s="358">
        <v>1994</v>
      </c>
      <c r="L13" s="359" t="s">
        <v>119</v>
      </c>
      <c r="M13" s="412">
        <v>0</v>
      </c>
      <c r="N13" s="359" t="s">
        <v>96</v>
      </c>
      <c r="O13" s="362"/>
      <c r="P13" s="363"/>
      <c r="Q13" s="364"/>
      <c r="R13" s="365"/>
      <c r="S13" s="364"/>
      <c r="T13" s="164"/>
      <c r="U13" s="364"/>
      <c r="V13" s="164"/>
      <c r="W13" s="364"/>
      <c r="X13" s="164"/>
      <c r="Y13" s="364"/>
      <c r="Z13" s="164"/>
      <c r="AA13" s="364"/>
      <c r="AB13" s="164"/>
      <c r="AC13" s="364"/>
      <c r="AD13" s="164"/>
      <c r="AE13" s="366"/>
      <c r="AF13" s="165">
        <f t="shared" si="0"/>
        <v>0</v>
      </c>
      <c r="AG13" s="165"/>
      <c r="AH13" s="413">
        <v>0.021793981481481484</v>
      </c>
      <c r="AI13" s="346">
        <f t="shared" si="1"/>
        <v>0.021793981481481484</v>
      </c>
      <c r="AJ13" s="347">
        <f t="shared" si="2"/>
        <v>0</v>
      </c>
      <c r="AK13" s="368">
        <f t="shared" si="3"/>
        <v>0</v>
      </c>
      <c r="AL13" s="369">
        <v>7</v>
      </c>
      <c r="AM13" s="370">
        <f>IF(ISNA(VLOOKUP(AL13,'[9]очки'!$A:$B,2,0)),0,IF(AJ13&gt;1,0,VLOOKUP(AL13,'[9]очки'!$A:$B,2,0)))</f>
        <v>75</v>
      </c>
      <c r="AN13" s="371">
        <f t="shared" si="4"/>
        <v>2.374527112232031</v>
      </c>
      <c r="AO13" s="372"/>
      <c r="AP13" s="250"/>
      <c r="AQ13" s="234"/>
      <c r="AR13" s="251"/>
    </row>
    <row r="14" spans="1:44" ht="22.5">
      <c r="A14" s="353">
        <v>8</v>
      </c>
      <c r="B14" s="354"/>
      <c r="C14" s="355">
        <v>1</v>
      </c>
      <c r="D14" s="355">
        <v>302</v>
      </c>
      <c r="E14" s="144" t="s">
        <v>63</v>
      </c>
      <c r="F14" s="356"/>
      <c r="G14" s="144"/>
      <c r="H14" s="144" t="s">
        <v>39</v>
      </c>
      <c r="I14" s="357" t="s">
        <v>263</v>
      </c>
      <c r="J14" s="144" t="s">
        <v>264</v>
      </c>
      <c r="K14" s="358">
        <v>1996</v>
      </c>
      <c r="L14" s="359" t="s">
        <v>219</v>
      </c>
      <c r="M14" s="412">
        <v>10</v>
      </c>
      <c r="N14" s="359" t="s">
        <v>96</v>
      </c>
      <c r="O14" s="362"/>
      <c r="P14" s="363"/>
      <c r="Q14" s="364"/>
      <c r="R14" s="365"/>
      <c r="S14" s="364"/>
      <c r="T14" s="164"/>
      <c r="U14" s="364"/>
      <c r="V14" s="164"/>
      <c r="W14" s="364"/>
      <c r="X14" s="164"/>
      <c r="Y14" s="364"/>
      <c r="Z14" s="164"/>
      <c r="AA14" s="364"/>
      <c r="AB14" s="164"/>
      <c r="AC14" s="364"/>
      <c r="AD14" s="164"/>
      <c r="AE14" s="366"/>
      <c r="AF14" s="165">
        <f t="shared" si="0"/>
        <v>0</v>
      </c>
      <c r="AG14" s="165"/>
      <c r="AH14" s="413">
        <v>0.023090277777777765</v>
      </c>
      <c r="AI14" s="346">
        <f t="shared" si="1"/>
        <v>0.023090277777777765</v>
      </c>
      <c r="AJ14" s="347">
        <f t="shared" si="2"/>
        <v>0</v>
      </c>
      <c r="AK14" s="368">
        <f t="shared" si="3"/>
        <v>0</v>
      </c>
      <c r="AL14" s="369">
        <v>8</v>
      </c>
      <c r="AM14" s="370">
        <f>IF(ISNA(VLOOKUP(AL14,'[9]очки'!$A:$B,2,0)),0,IF(AJ14&gt;1,0,VLOOKUP(AL14,'[9]очки'!$A:$B,2,0)))</f>
        <v>72</v>
      </c>
      <c r="AN14" s="371">
        <f t="shared" si="4"/>
        <v>2.51576292559899</v>
      </c>
      <c r="AO14" s="372"/>
      <c r="AP14" s="250"/>
      <c r="AQ14" s="234"/>
      <c r="AR14" s="251"/>
    </row>
    <row r="15" spans="1:44" ht="12.75">
      <c r="A15" s="353">
        <v>9</v>
      </c>
      <c r="B15" s="354"/>
      <c r="C15" s="355">
        <v>1</v>
      </c>
      <c r="D15" s="355">
        <v>301</v>
      </c>
      <c r="E15" s="144" t="s">
        <v>68</v>
      </c>
      <c r="F15" s="356"/>
      <c r="G15" s="144"/>
      <c r="H15" s="144" t="s">
        <v>54</v>
      </c>
      <c r="I15" s="357" t="s">
        <v>265</v>
      </c>
      <c r="J15" s="144" t="s">
        <v>266</v>
      </c>
      <c r="K15" s="358">
        <v>1994</v>
      </c>
      <c r="L15" s="359" t="s">
        <v>130</v>
      </c>
      <c r="M15" s="412">
        <v>1</v>
      </c>
      <c r="N15" s="359" t="s">
        <v>96</v>
      </c>
      <c r="O15" s="362"/>
      <c r="P15" s="363"/>
      <c r="Q15" s="364"/>
      <c r="R15" s="365"/>
      <c r="S15" s="364"/>
      <c r="T15" s="164"/>
      <c r="U15" s="364"/>
      <c r="V15" s="164"/>
      <c r="W15" s="364"/>
      <c r="X15" s="164"/>
      <c r="Y15" s="364"/>
      <c r="Z15" s="164"/>
      <c r="AA15" s="364"/>
      <c r="AB15" s="164"/>
      <c r="AC15" s="364"/>
      <c r="AD15" s="164"/>
      <c r="AE15" s="373"/>
      <c r="AF15" s="165">
        <f t="shared" si="0"/>
        <v>0</v>
      </c>
      <c r="AG15" s="165"/>
      <c r="AH15" s="413">
        <v>0.023796296296296298</v>
      </c>
      <c r="AI15" s="346">
        <f t="shared" si="1"/>
        <v>0.023796296296296298</v>
      </c>
      <c r="AJ15" s="347">
        <f t="shared" si="2"/>
        <v>0</v>
      </c>
      <c r="AK15" s="368">
        <f t="shared" si="3"/>
        <v>0</v>
      </c>
      <c r="AL15" s="369">
        <v>9</v>
      </c>
      <c r="AM15" s="370">
        <f>IF(ISNA(VLOOKUP(AL15,'[9]очки'!$A:$B,2,0)),0,IF(AJ15&gt;1,0,VLOOKUP(AL15,'[9]очки'!$A:$B,2,0)))</f>
        <v>69</v>
      </c>
      <c r="AN15" s="371">
        <f t="shared" si="4"/>
        <v>2.5926860025220684</v>
      </c>
      <c r="AO15" s="372"/>
      <c r="AP15" s="250"/>
      <c r="AQ15" s="234"/>
      <c r="AR15" s="251"/>
    </row>
    <row r="16" spans="1:44" ht="22.5">
      <c r="A16" s="353">
        <v>10</v>
      </c>
      <c r="B16" s="354"/>
      <c r="C16" s="355" t="s">
        <v>108</v>
      </c>
      <c r="D16" s="355">
        <v>305</v>
      </c>
      <c r="E16" s="144" t="s">
        <v>259</v>
      </c>
      <c r="F16" s="356"/>
      <c r="G16" s="144"/>
      <c r="H16" s="144" t="s">
        <v>260</v>
      </c>
      <c r="I16" s="357" t="s">
        <v>267</v>
      </c>
      <c r="J16" s="144" t="s">
        <v>268</v>
      </c>
      <c r="K16" s="358">
        <v>1994</v>
      </c>
      <c r="L16" s="359" t="s">
        <v>119</v>
      </c>
      <c r="M16" s="412">
        <v>0</v>
      </c>
      <c r="N16" s="359" t="s">
        <v>96</v>
      </c>
      <c r="O16" s="362"/>
      <c r="P16" s="363"/>
      <c r="Q16" s="364"/>
      <c r="R16" s="365"/>
      <c r="S16" s="364"/>
      <c r="T16" s="164"/>
      <c r="U16" s="364"/>
      <c r="V16" s="164"/>
      <c r="W16" s="364"/>
      <c r="X16" s="164"/>
      <c r="Y16" s="364"/>
      <c r="Z16" s="164"/>
      <c r="AA16" s="364"/>
      <c r="AB16" s="164"/>
      <c r="AC16" s="364"/>
      <c r="AD16" s="164"/>
      <c r="AE16" s="366"/>
      <c r="AF16" s="165">
        <f t="shared" si="0"/>
        <v>0</v>
      </c>
      <c r="AG16" s="165"/>
      <c r="AH16" s="413">
        <v>0.02628472222222222</v>
      </c>
      <c r="AI16" s="346">
        <f t="shared" si="1"/>
        <v>0.02628472222222222</v>
      </c>
      <c r="AJ16" s="347">
        <f t="shared" si="2"/>
        <v>0</v>
      </c>
      <c r="AK16" s="368">
        <f t="shared" si="3"/>
        <v>0</v>
      </c>
      <c r="AL16" s="369">
        <v>10</v>
      </c>
      <c r="AM16" s="370">
        <f>IF(ISNA(VLOOKUP(AL16,'[9]очки'!$A:$B,2,0)),0,IF(AJ16&gt;1,0,VLOOKUP(AL16,'[9]очки'!$A:$B,2,0)))</f>
        <v>66</v>
      </c>
      <c r="AN16" s="371">
        <f t="shared" si="4"/>
        <v>2.863808322824716</v>
      </c>
      <c r="AO16" s="372"/>
      <c r="AP16" s="250"/>
      <c r="AQ16" s="234"/>
      <c r="AR16" s="251"/>
    </row>
    <row r="17" spans="1:44" ht="12.75">
      <c r="A17" s="353">
        <v>11</v>
      </c>
      <c r="B17" s="354"/>
      <c r="C17" s="355">
        <v>1</v>
      </c>
      <c r="D17" s="355">
        <v>306</v>
      </c>
      <c r="E17" s="144" t="s">
        <v>65</v>
      </c>
      <c r="F17" s="356"/>
      <c r="G17" s="144"/>
      <c r="H17" s="144" t="s">
        <v>66</v>
      </c>
      <c r="I17" s="357" t="s">
        <v>269</v>
      </c>
      <c r="J17" s="144" t="s">
        <v>270</v>
      </c>
      <c r="K17" s="358">
        <v>1996</v>
      </c>
      <c r="L17" s="359" t="s">
        <v>149</v>
      </c>
      <c r="M17" s="412">
        <v>3</v>
      </c>
      <c r="N17" s="359" t="s">
        <v>96</v>
      </c>
      <c r="O17" s="362"/>
      <c r="P17" s="363"/>
      <c r="Q17" s="364"/>
      <c r="R17" s="365"/>
      <c r="S17" s="364"/>
      <c r="T17" s="164"/>
      <c r="U17" s="364"/>
      <c r="V17" s="164"/>
      <c r="W17" s="364"/>
      <c r="X17" s="164"/>
      <c r="Y17" s="364"/>
      <c r="Z17" s="164"/>
      <c r="AA17" s="364"/>
      <c r="AB17" s="164"/>
      <c r="AC17" s="364"/>
      <c r="AD17" s="164"/>
      <c r="AE17" s="366"/>
      <c r="AF17" s="165">
        <f t="shared" si="0"/>
        <v>0</v>
      </c>
      <c r="AG17" s="165"/>
      <c r="AH17" s="413">
        <v>0.027743055555555556</v>
      </c>
      <c r="AI17" s="346">
        <f t="shared" si="1"/>
        <v>0.027743055555555556</v>
      </c>
      <c r="AJ17" s="347">
        <f t="shared" si="2"/>
        <v>0</v>
      </c>
      <c r="AK17" s="368">
        <f t="shared" si="3"/>
        <v>0</v>
      </c>
      <c r="AL17" s="369">
        <v>11</v>
      </c>
      <c r="AM17" s="370">
        <f>IF(ISNA(VLOOKUP(AL17,'[9]очки'!$A:$B,2,0)),0,IF(AJ17&gt;1,0,VLOOKUP(AL17,'[9]очки'!$A:$B,2,0)))</f>
        <v>63</v>
      </c>
      <c r="AN17" s="371">
        <f t="shared" si="4"/>
        <v>3.0226986128625475</v>
      </c>
      <c r="AO17" s="372"/>
      <c r="AP17" s="250"/>
      <c r="AQ17" s="234"/>
      <c r="AR17" s="251"/>
    </row>
    <row r="18" spans="1:44" ht="34.5" thickBot="1">
      <c r="A18" s="381">
        <v>12</v>
      </c>
      <c r="B18" s="382"/>
      <c r="C18" s="406" t="s">
        <v>108</v>
      </c>
      <c r="D18" s="406">
        <v>304</v>
      </c>
      <c r="E18" s="73" t="s">
        <v>271</v>
      </c>
      <c r="F18" s="407"/>
      <c r="G18" s="73"/>
      <c r="H18" s="73" t="s">
        <v>42</v>
      </c>
      <c r="I18" s="408" t="s">
        <v>272</v>
      </c>
      <c r="J18" s="73" t="s">
        <v>273</v>
      </c>
      <c r="K18" s="409">
        <v>1995</v>
      </c>
      <c r="L18" s="410" t="s">
        <v>119</v>
      </c>
      <c r="M18" s="414">
        <v>0</v>
      </c>
      <c r="N18" s="410" t="s">
        <v>96</v>
      </c>
      <c r="O18" s="392"/>
      <c r="P18" s="393"/>
      <c r="Q18" s="394"/>
      <c r="R18" s="395"/>
      <c r="S18" s="394"/>
      <c r="T18" s="79"/>
      <c r="U18" s="394"/>
      <c r="V18" s="79"/>
      <c r="W18" s="394"/>
      <c r="X18" s="79"/>
      <c r="Y18" s="394"/>
      <c r="Z18" s="79"/>
      <c r="AA18" s="394"/>
      <c r="AB18" s="79"/>
      <c r="AC18" s="394"/>
      <c r="AD18" s="79"/>
      <c r="AE18" s="179"/>
      <c r="AF18" s="80">
        <f t="shared" si="0"/>
        <v>0</v>
      </c>
      <c r="AG18" s="80"/>
      <c r="AH18" s="415">
        <v>0.028159722222222225</v>
      </c>
      <c r="AI18" s="397">
        <f t="shared" si="1"/>
        <v>0.028159722222222225</v>
      </c>
      <c r="AJ18" s="398">
        <f t="shared" si="2"/>
        <v>0</v>
      </c>
      <c r="AK18" s="399">
        <f t="shared" si="3"/>
        <v>0</v>
      </c>
      <c r="AL18" s="400">
        <v>12</v>
      </c>
      <c r="AM18" s="401">
        <f>IF(ISNA(VLOOKUP(AL18,'[9]очки'!$A:$B,2,0)),0,IF(AJ18&gt;1,0,VLOOKUP(AL18,'[9]очки'!$A:$B,2,0)))</f>
        <v>60</v>
      </c>
      <c r="AN18" s="402">
        <f t="shared" si="4"/>
        <v>3.0680958385876425</v>
      </c>
      <c r="AO18" s="403"/>
      <c r="AP18" s="258"/>
      <c r="AQ18" s="234"/>
      <c r="AR18" s="251"/>
    </row>
    <row r="19" spans="7:15" ht="12.75" outlineLevel="1">
      <c r="G19" s="105"/>
      <c r="H19" s="105"/>
      <c r="I19" s="105"/>
      <c r="J19" s="2"/>
      <c r="K19" s="11"/>
      <c r="L19" s="404" t="s">
        <v>203</v>
      </c>
      <c r="M19" s="106">
        <v>160</v>
      </c>
      <c r="N19" s="2"/>
      <c r="O19" s="106"/>
    </row>
    <row r="20" spans="1:42" ht="12.75" outlineLevel="1">
      <c r="A20" s="11"/>
      <c r="B20" s="11"/>
      <c r="C20" s="11"/>
      <c r="D20" s="11"/>
      <c r="E20" s="11"/>
      <c r="F20" s="11"/>
      <c r="G20" s="105"/>
      <c r="H20" s="105"/>
      <c r="I20" s="105"/>
      <c r="J20" s="273"/>
      <c r="K20" s="273"/>
      <c r="L20" s="273"/>
      <c r="M20" s="273"/>
      <c r="N20" s="106"/>
      <c r="O20" s="106"/>
      <c r="P20" s="274"/>
      <c r="Q20" s="275"/>
      <c r="R20" s="274"/>
      <c r="S20" s="275"/>
      <c r="T20" s="274"/>
      <c r="U20" s="275"/>
      <c r="V20" s="274"/>
      <c r="W20" s="275"/>
      <c r="X20" s="274"/>
      <c r="Y20" s="275"/>
      <c r="Z20" s="274"/>
      <c r="AA20" s="275"/>
      <c r="AB20" s="274"/>
      <c r="AC20" s="275"/>
      <c r="AD20" s="274"/>
      <c r="AE20" s="274"/>
      <c r="AF20" s="274"/>
      <c r="AG20" s="274"/>
      <c r="AH20" s="276" t="s">
        <v>125</v>
      </c>
      <c r="AI20" s="277"/>
      <c r="AJ20" s="278"/>
      <c r="AK20" s="278"/>
      <c r="AL20" s="279"/>
      <c r="AM20" s="279"/>
      <c r="AN20" s="280"/>
      <c r="AO20" s="281"/>
      <c r="AP20" s="281"/>
    </row>
    <row r="21" spans="1:42" s="104" customFormat="1" ht="15" outlineLevel="1">
      <c r="A21" s="104" t="s">
        <v>44</v>
      </c>
      <c r="C21" s="107"/>
      <c r="D21" s="107"/>
      <c r="E21" s="107"/>
      <c r="F21" s="107"/>
      <c r="G21" s="108"/>
      <c r="H21" s="108"/>
      <c r="I21" s="108"/>
      <c r="J21" s="108"/>
      <c r="K21" s="108"/>
      <c r="L21" s="108"/>
      <c r="M21" s="108"/>
      <c r="N21" s="109"/>
      <c r="O21" s="109"/>
      <c r="P21" s="110"/>
      <c r="Q21" s="114"/>
      <c r="R21" s="111"/>
      <c r="S21" s="114"/>
      <c r="T21" s="110"/>
      <c r="U21" s="114"/>
      <c r="V21" s="111"/>
      <c r="W21" s="114"/>
      <c r="X21" s="110"/>
      <c r="Y21" s="114"/>
      <c r="Z21" s="110"/>
      <c r="AA21" s="114"/>
      <c r="AB21" s="110"/>
      <c r="AC21" s="114"/>
      <c r="AD21" s="110"/>
      <c r="AE21" s="112"/>
      <c r="AF21" s="110"/>
      <c r="AG21" s="110"/>
      <c r="AH21" s="282"/>
      <c r="AI21" s="283"/>
      <c r="AJ21" s="115"/>
      <c r="AL21" s="284"/>
      <c r="AM21" s="284"/>
      <c r="AO21" s="116"/>
      <c r="AP21" s="116"/>
    </row>
    <row r="22" spans="1:43" s="104" customFormat="1" ht="15">
      <c r="A22" s="104" t="s">
        <v>126</v>
      </c>
      <c r="J22" s="285"/>
      <c r="K22" s="285"/>
      <c r="L22" s="285"/>
      <c r="M22" s="285"/>
      <c r="N22" s="285"/>
      <c r="O22" s="285"/>
      <c r="P22" s="286"/>
      <c r="Q22" s="287"/>
      <c r="R22" s="7"/>
      <c r="S22" s="287"/>
      <c r="U22" s="287"/>
      <c r="V22" s="416"/>
      <c r="W22" s="416"/>
      <c r="X22" s="416"/>
      <c r="Y22" s="416"/>
      <c r="Z22" s="416"/>
      <c r="AA22" s="287"/>
      <c r="AC22" s="287"/>
      <c r="AE22" s="288"/>
      <c r="AH22" s="289"/>
      <c r="AL22" s="284"/>
      <c r="AM22" s="284"/>
      <c r="AO22" s="116"/>
      <c r="AP22" s="116"/>
      <c r="AQ22" s="116"/>
    </row>
    <row r="23" spans="7:35" ht="12.75">
      <c r="G23" s="2"/>
      <c r="H23" s="2"/>
      <c r="I23" s="2"/>
      <c r="J23" s="4"/>
      <c r="K23" s="4"/>
      <c r="L23" s="4"/>
      <c r="M23" s="4"/>
      <c r="N23" s="5"/>
      <c r="O23" s="5"/>
      <c r="P23" s="6"/>
      <c r="AH23" s="290">
        <f>IF(LEFT(A4,9)="Предварит","Время опубликования:","")</f>
      </c>
      <c r="AI23" s="291">
        <f ca="1">IF(LEFT(A4,9)="Предварит",NOW(),"")</f>
      </c>
    </row>
  </sheetData>
  <sheetProtection password="C713" sheet="1"/>
  <mergeCells count="19">
    <mergeCell ref="A1:AP1"/>
    <mergeCell ref="A2:AP2"/>
    <mergeCell ref="A4:AO4"/>
    <mergeCell ref="A5:A6"/>
    <mergeCell ref="B5:B6"/>
    <mergeCell ref="C5:C6"/>
    <mergeCell ref="D5:D6"/>
    <mergeCell ref="E5:E6"/>
    <mergeCell ref="G5:G6"/>
    <mergeCell ref="H5:H6"/>
    <mergeCell ref="O5:O6"/>
    <mergeCell ref="P5:AO5"/>
    <mergeCell ref="AP5:AP6"/>
    <mergeCell ref="I5:I6"/>
    <mergeCell ref="J5:J6"/>
    <mergeCell ref="K5:K6"/>
    <mergeCell ref="L5:L6"/>
    <mergeCell ref="M5:M6"/>
    <mergeCell ref="N5:N6"/>
  </mergeCells>
  <printOptions/>
  <pageMargins left="0.24" right="0.2" top="0.35" bottom="0.25" header="0.3" footer="0.3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AS23"/>
  <sheetViews>
    <sheetView zoomScale="60" zoomScaleNormal="60" zoomScalePageLayoutView="0" workbookViewId="0" topLeftCell="A10">
      <selection activeCell="A1" sqref="A1:IV1"/>
    </sheetView>
  </sheetViews>
  <sheetFormatPr defaultColWidth="9.140625" defaultRowHeight="12.75" outlineLevelRow="1" outlineLevelCol="1"/>
  <cols>
    <col min="1" max="1" width="4.28125" style="2" customWidth="1"/>
    <col min="2" max="2" width="4.28125" style="2" hidden="1" customWidth="1" outlineLevel="1"/>
    <col min="3" max="3" width="3.7109375" style="2" hidden="1" customWidth="1" collapsed="1"/>
    <col min="4" max="4" width="4.421875" style="2" hidden="1" customWidth="1"/>
    <col min="5" max="5" width="21.57421875" style="2" customWidth="1"/>
    <col min="6" max="6" width="24.140625" style="2" hidden="1" customWidth="1" outlineLevel="1"/>
    <col min="7" max="7" width="4.7109375" style="4" hidden="1" customWidth="1" collapsed="1"/>
    <col min="8" max="8" width="6.28125" style="4" hidden="1" customWidth="1" outlineLevel="1"/>
    <col min="9" max="9" width="6.421875" style="4" customWidth="1" collapsed="1"/>
    <col min="10" max="10" width="14.57421875" style="5" customWidth="1"/>
    <col min="11" max="11" width="5.140625" style="5" hidden="1" customWidth="1"/>
    <col min="12" max="12" width="5.7109375" style="5" customWidth="1"/>
    <col min="13" max="13" width="5.8515625" style="5" customWidth="1" outlineLevel="1"/>
    <col min="14" max="14" width="3.421875" style="6" hidden="1" customWidth="1" outlineLevel="1"/>
    <col min="15" max="15" width="9.140625" style="6" hidden="1" customWidth="1"/>
    <col min="16" max="16" width="9.00390625" style="2" hidden="1" customWidth="1"/>
    <col min="17" max="17" width="5.57421875" style="117" hidden="1" customWidth="1" outlineLevel="1"/>
    <col min="18" max="18" width="5.140625" style="2" bestFit="1" customWidth="1" collapsed="1"/>
    <col min="19" max="19" width="7.00390625" style="117" hidden="1" customWidth="1" outlineLevel="1"/>
    <col min="20" max="20" width="4.57421875" style="2" customWidth="1" collapsed="1"/>
    <col min="21" max="21" width="5.57421875" style="117" hidden="1" customWidth="1" outlineLevel="1"/>
    <col min="22" max="22" width="5.421875" style="2" customWidth="1" collapsed="1"/>
    <col min="23" max="23" width="7.00390625" style="117" hidden="1" customWidth="1" outlineLevel="1"/>
    <col min="24" max="24" width="5.140625" style="2" customWidth="1" collapsed="1"/>
    <col min="25" max="25" width="5.57421875" style="117" hidden="1" customWidth="1" outlineLevel="1"/>
    <col min="26" max="26" width="5.140625" style="2" customWidth="1" collapsed="1"/>
    <col min="27" max="27" width="5.57421875" style="117" hidden="1" customWidth="1" outlineLevel="1"/>
    <col min="28" max="28" width="5.00390625" style="2" customWidth="1" collapsed="1"/>
    <col min="29" max="29" width="5.57421875" style="117" hidden="1" customWidth="1" outlineLevel="1"/>
    <col min="30" max="30" width="5.140625" style="2" customWidth="1" collapsed="1"/>
    <col min="31" max="31" width="8.28125" style="2" hidden="1" customWidth="1" outlineLevel="1"/>
    <col min="32" max="33" width="6.57421875" style="2" hidden="1" customWidth="1" outlineLevel="1"/>
    <col min="34" max="34" width="8.57421875" style="218" customWidth="1" collapsed="1"/>
    <col min="35" max="35" width="8.57421875" style="292" customWidth="1"/>
    <col min="36" max="37" width="3.00390625" style="2" hidden="1" customWidth="1"/>
    <col min="38" max="38" width="5.140625" style="220" customWidth="1"/>
    <col min="39" max="39" width="4.7109375" style="220" customWidth="1" outlineLevel="1"/>
    <col min="40" max="40" width="10.7109375" style="96" customWidth="1" outlineLevel="1"/>
    <col min="41" max="41" width="3.140625" style="2" customWidth="1" outlineLevel="1"/>
    <col min="42" max="42" width="7.421875" style="2" customWidth="1"/>
    <col min="43" max="45" width="9.140625" style="2" hidden="1" customWidth="1" outlineLevel="1"/>
    <col min="46" max="46" width="9.140625" style="2" customWidth="1" collapsed="1"/>
    <col min="47" max="16384" width="9.140625" style="2" customWidth="1"/>
  </cols>
  <sheetData>
    <row r="1" spans="1:44" ht="56.25" customHeight="1" thickBot="1">
      <c r="A1" s="471" t="str">
        <f>'[9]tmp'!A2</f>
        <v>ПЕРВЕНСТВО ГОРОДА ПО СПОРТИВНОМУ ТУРИЗМУ
(ДИСЦИПЛНА ДИСТАНЦИИ-ПЕШЕХОДНЫЕ)
НОМЕР-КОД ВИДА СПОРТА 0840005411Я</v>
      </c>
      <c r="B1" s="509"/>
      <c r="C1" s="471"/>
      <c r="D1" s="471"/>
      <c r="E1" s="471"/>
      <c r="F1" s="509"/>
      <c r="G1" s="509"/>
      <c r="H1" s="471"/>
      <c r="I1" s="471"/>
      <c r="J1" s="471"/>
      <c r="K1" s="471"/>
      <c r="L1" s="471"/>
      <c r="M1" s="471"/>
      <c r="N1" s="471"/>
      <c r="O1" s="509"/>
      <c r="P1" s="509"/>
      <c r="Q1" s="509"/>
      <c r="R1" s="471"/>
      <c r="S1" s="509"/>
      <c r="T1" s="471"/>
      <c r="U1" s="509"/>
      <c r="V1" s="471"/>
      <c r="W1" s="509"/>
      <c r="X1" s="471"/>
      <c r="Y1" s="509"/>
      <c r="Z1" s="471"/>
      <c r="AA1" s="509"/>
      <c r="AB1" s="471"/>
      <c r="AC1" s="509"/>
      <c r="AD1" s="471"/>
      <c r="AE1" s="509"/>
      <c r="AF1" s="509"/>
      <c r="AG1" s="509"/>
      <c r="AH1" s="471"/>
      <c r="AI1" s="471"/>
      <c r="AJ1" s="471"/>
      <c r="AK1" s="471"/>
      <c r="AL1" s="471"/>
      <c r="AM1" s="471"/>
      <c r="AN1" s="471"/>
      <c r="AO1" s="471"/>
      <c r="AP1" s="471"/>
      <c r="AQ1" s="1"/>
      <c r="AR1" s="1"/>
    </row>
    <row r="2" spans="1:44" ht="13.5" thickTop="1">
      <c r="A2" s="3" t="str">
        <f>ShapkaData</f>
        <v>15-17 апреля 2011 года</v>
      </c>
      <c r="B2" s="3"/>
      <c r="C2" s="3"/>
      <c r="D2" s="3"/>
      <c r="E2" s="3"/>
      <c r="F2" s="3"/>
      <c r="G2" s="2"/>
      <c r="H2" s="2"/>
      <c r="I2" s="2"/>
      <c r="J2" s="4"/>
      <c r="K2" s="4"/>
      <c r="L2" s="4"/>
      <c r="M2" s="4"/>
      <c r="N2" s="5"/>
      <c r="O2" s="5"/>
      <c r="P2" s="6"/>
      <c r="R2" s="7"/>
      <c r="V2" s="7"/>
      <c r="AI2" s="219"/>
      <c r="AK2" s="96"/>
      <c r="AM2" s="221"/>
      <c r="AN2" s="9"/>
      <c r="AO2" s="10"/>
      <c r="AP2" s="9" t="str">
        <f>ShapkaWhere</f>
        <v>г. Пенза, Ахунский лесной массив</v>
      </c>
      <c r="AQ2" s="11"/>
      <c r="AR2" s="12"/>
    </row>
    <row r="3" spans="1:44" ht="51" customHeight="1" thickBot="1">
      <c r="A3" s="472" t="s">
        <v>274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472"/>
      <c r="AG3" s="472"/>
      <c r="AH3" s="472"/>
      <c r="AI3" s="472"/>
      <c r="AJ3" s="472"/>
      <c r="AK3" s="472"/>
      <c r="AL3" s="472"/>
      <c r="AM3" s="472"/>
      <c r="AN3" s="472"/>
      <c r="AO3" s="472"/>
      <c r="AP3" s="222"/>
      <c r="AQ3" s="13"/>
      <c r="AR3" s="13"/>
    </row>
    <row r="4" spans="1:45" ht="17.25" customHeight="1" thickBot="1">
      <c r="A4" s="473" t="s">
        <v>5</v>
      </c>
      <c r="B4" s="479" t="s">
        <v>85</v>
      </c>
      <c r="C4" s="477" t="s">
        <v>86</v>
      </c>
      <c r="D4" s="479" t="s">
        <v>8</v>
      </c>
      <c r="E4" s="481" t="s">
        <v>9</v>
      </c>
      <c r="F4" s="122"/>
      <c r="G4" s="483" t="s">
        <v>11</v>
      </c>
      <c r="H4" s="485" t="s">
        <v>12</v>
      </c>
      <c r="I4" s="458" t="s">
        <v>87</v>
      </c>
      <c r="J4" s="502" t="s">
        <v>88</v>
      </c>
      <c r="K4" s="462" t="s">
        <v>89</v>
      </c>
      <c r="L4" s="462" t="s">
        <v>90</v>
      </c>
      <c r="M4" s="504" t="s">
        <v>91</v>
      </c>
      <c r="N4" s="506" t="s">
        <v>92</v>
      </c>
      <c r="O4" s="500" t="s">
        <v>93</v>
      </c>
      <c r="P4" s="465" t="s">
        <v>94</v>
      </c>
      <c r="Q4" s="466"/>
      <c r="R4" s="466"/>
      <c r="S4" s="466"/>
      <c r="T4" s="466"/>
      <c r="U4" s="466"/>
      <c r="V4" s="466"/>
      <c r="W4" s="466"/>
      <c r="X4" s="466"/>
      <c r="Y4" s="466"/>
      <c r="Z4" s="466"/>
      <c r="AA4" s="466"/>
      <c r="AB4" s="466"/>
      <c r="AC4" s="466"/>
      <c r="AD4" s="466"/>
      <c r="AE4" s="466"/>
      <c r="AF4" s="466"/>
      <c r="AG4" s="466"/>
      <c r="AH4" s="466"/>
      <c r="AI4" s="466"/>
      <c r="AJ4" s="466"/>
      <c r="AK4" s="466"/>
      <c r="AL4" s="466"/>
      <c r="AM4" s="466"/>
      <c r="AN4" s="466"/>
      <c r="AO4" s="467"/>
      <c r="AP4" s="468" t="s">
        <v>95</v>
      </c>
      <c r="AQ4" s="13"/>
      <c r="AR4" s="13" t="s">
        <v>96</v>
      </c>
      <c r="AS4" s="2" t="s">
        <v>97</v>
      </c>
    </row>
    <row r="5" spans="1:45" ht="82.5" customHeight="1" thickBot="1">
      <c r="A5" s="494"/>
      <c r="B5" s="495"/>
      <c r="C5" s="496"/>
      <c r="D5" s="495"/>
      <c r="E5" s="497"/>
      <c r="F5" s="227" t="s">
        <v>10</v>
      </c>
      <c r="G5" s="498"/>
      <c r="H5" s="499"/>
      <c r="I5" s="490"/>
      <c r="J5" s="503"/>
      <c r="K5" s="492"/>
      <c r="L5" s="492"/>
      <c r="M5" s="505"/>
      <c r="N5" s="507"/>
      <c r="O5" s="501"/>
      <c r="P5" s="228" t="s">
        <v>98</v>
      </c>
      <c r="Q5" s="229" t="s">
        <v>18</v>
      </c>
      <c r="R5" s="23" t="s">
        <v>239</v>
      </c>
      <c r="S5" s="229" t="s">
        <v>18</v>
      </c>
      <c r="T5" s="25" t="s">
        <v>240</v>
      </c>
      <c r="U5" s="229" t="s">
        <v>18</v>
      </c>
      <c r="V5" s="25" t="s">
        <v>241</v>
      </c>
      <c r="W5" s="229" t="s">
        <v>18</v>
      </c>
      <c r="X5" s="25" t="s">
        <v>275</v>
      </c>
      <c r="Y5" s="229" t="s">
        <v>18</v>
      </c>
      <c r="Z5" s="25" t="s">
        <v>243</v>
      </c>
      <c r="AA5" s="229" t="s">
        <v>18</v>
      </c>
      <c r="AB5" s="25" t="s">
        <v>244</v>
      </c>
      <c r="AC5" s="229" t="s">
        <v>18</v>
      </c>
      <c r="AD5" s="25" t="s">
        <v>245</v>
      </c>
      <c r="AE5" s="35" t="s">
        <v>26</v>
      </c>
      <c r="AF5" s="230" t="s">
        <v>104</v>
      </c>
      <c r="AG5" s="230" t="s">
        <v>105</v>
      </c>
      <c r="AH5" s="231" t="s">
        <v>27</v>
      </c>
      <c r="AI5" s="32" t="s">
        <v>94</v>
      </c>
      <c r="AJ5" s="31" t="s">
        <v>31</v>
      </c>
      <c r="AK5" s="33" t="s">
        <v>106</v>
      </c>
      <c r="AL5" s="232" t="s">
        <v>33</v>
      </c>
      <c r="AM5" s="233" t="s">
        <v>37</v>
      </c>
      <c r="AN5" s="35" t="s">
        <v>34</v>
      </c>
      <c r="AO5" s="36" t="s">
        <v>107</v>
      </c>
      <c r="AP5" s="489" t="s">
        <v>95</v>
      </c>
      <c r="AQ5" s="234" t="s">
        <v>36</v>
      </c>
      <c r="AR5" s="330">
        <v>0.03819444444444444</v>
      </c>
      <c r="AS5" s="330">
        <v>0.03819444444444444</v>
      </c>
    </row>
    <row r="6" spans="1:42" ht="22.5">
      <c r="A6" s="353">
        <v>1</v>
      </c>
      <c r="B6" s="354"/>
      <c r="C6" s="355">
        <v>1</v>
      </c>
      <c r="D6" s="355">
        <v>303</v>
      </c>
      <c r="E6" s="144" t="s">
        <v>61</v>
      </c>
      <c r="F6" s="356" t="s">
        <v>49</v>
      </c>
      <c r="G6" s="144"/>
      <c r="H6" s="144" t="s">
        <v>50</v>
      </c>
      <c r="I6" s="357" t="s">
        <v>276</v>
      </c>
      <c r="J6" s="144" t="s">
        <v>277</v>
      </c>
      <c r="K6" s="374">
        <v>1996</v>
      </c>
      <c r="L6" s="359" t="s">
        <v>219</v>
      </c>
      <c r="M6" s="360">
        <v>10</v>
      </c>
      <c r="N6" s="361" t="s">
        <v>97</v>
      </c>
      <c r="O6" s="362"/>
      <c r="P6" s="363"/>
      <c r="Q6" s="364"/>
      <c r="R6" s="365"/>
      <c r="S6" s="364"/>
      <c r="T6" s="164"/>
      <c r="U6" s="364"/>
      <c r="V6" s="164"/>
      <c r="W6" s="364"/>
      <c r="X6" s="164"/>
      <c r="Y6" s="364"/>
      <c r="Z6" s="164"/>
      <c r="AA6" s="364"/>
      <c r="AB6" s="164"/>
      <c r="AC6" s="364"/>
      <c r="AD6" s="164"/>
      <c r="AE6" s="366"/>
      <c r="AF6" s="165">
        <f aca="true" t="shared" si="0" ref="AF6:AF16">SUM(Q6,S6,U6,W6,Y6,AA6,AC6)</f>
        <v>0</v>
      </c>
      <c r="AG6" s="165"/>
      <c r="AH6" s="413">
        <v>0.015185185185185184</v>
      </c>
      <c r="AI6" s="346">
        <f aca="true" t="shared" si="1" ref="AI6:AI16">IF(AH6&lt;&gt;"",IF(AH6="сход","сход",IF(OR(AND(N6="м",AH6&gt;$AR$5),AND(N6="ж",AH6&gt;$AS$5)),"прев. КВ",IF(AK6&gt;0,"сн с этапов",AH6))),"не фин.")</f>
        <v>0.015185185185185184</v>
      </c>
      <c r="AJ6" s="347">
        <f aca="true" t="shared" si="2" ref="AJ6:AJ16">IF(ISNUMBER(AI6),0,IF(AI6="прев. КВ",2,IF(AI6="сн с этапов",1,IF(AI6="не фин.",4,3))))</f>
        <v>0</v>
      </c>
      <c r="AK6" s="368">
        <f aca="true" t="shared" si="3" ref="AK6:AK16">COUNTIF(R6:AD6,"сн")</f>
        <v>0</v>
      </c>
      <c r="AL6" s="369">
        <v>1</v>
      </c>
      <c r="AM6" s="370">
        <f>IF(ISNA(VLOOKUP(AL6,'[9]очки'!$A:$B,2,0)),0,IF(AJ6&gt;1,0,VLOOKUP(AL6,'[9]очки'!$A:$B,2,0)))</f>
        <v>100</v>
      </c>
      <c r="AN6" s="371">
        <f aca="true" t="shared" si="4" ref="AN6:AN16">IF(AJ6=0,AI6/SMALL($AI$6:$AI$16,1),"")</f>
        <v>1</v>
      </c>
      <c r="AO6" s="372" t="s">
        <v>219</v>
      </c>
      <c r="AP6" s="250"/>
    </row>
    <row r="7" spans="1:44" ht="22.5">
      <c r="A7" s="353">
        <v>2</v>
      </c>
      <c r="B7" s="354"/>
      <c r="C7" s="355" t="s">
        <v>108</v>
      </c>
      <c r="D7" s="355">
        <v>303</v>
      </c>
      <c r="E7" s="144" t="s">
        <v>61</v>
      </c>
      <c r="F7" s="356"/>
      <c r="G7" s="144"/>
      <c r="H7" s="144" t="s">
        <v>50</v>
      </c>
      <c r="I7" s="357" t="s">
        <v>278</v>
      </c>
      <c r="J7" s="144" t="s">
        <v>279</v>
      </c>
      <c r="K7" s="358">
        <v>1996</v>
      </c>
      <c r="L7" s="359" t="s">
        <v>149</v>
      </c>
      <c r="M7" s="360">
        <v>3</v>
      </c>
      <c r="N7" s="361" t="s">
        <v>97</v>
      </c>
      <c r="O7" s="362"/>
      <c r="P7" s="363"/>
      <c r="Q7" s="364"/>
      <c r="R7" s="365"/>
      <c r="S7" s="364"/>
      <c r="T7" s="164"/>
      <c r="U7" s="364"/>
      <c r="V7" s="164"/>
      <c r="W7" s="364"/>
      <c r="X7" s="164"/>
      <c r="Y7" s="364"/>
      <c r="Z7" s="164"/>
      <c r="AA7" s="364"/>
      <c r="AB7" s="164"/>
      <c r="AC7" s="364"/>
      <c r="AD7" s="164"/>
      <c r="AE7" s="366"/>
      <c r="AF7" s="165">
        <f t="shared" si="0"/>
        <v>0</v>
      </c>
      <c r="AG7" s="165"/>
      <c r="AH7" s="413">
        <v>0.01833333333333334</v>
      </c>
      <c r="AI7" s="346">
        <f t="shared" si="1"/>
        <v>0.01833333333333334</v>
      </c>
      <c r="AJ7" s="347">
        <f t="shared" si="2"/>
        <v>0</v>
      </c>
      <c r="AK7" s="368">
        <f t="shared" si="3"/>
        <v>0</v>
      </c>
      <c r="AL7" s="369">
        <v>2</v>
      </c>
      <c r="AM7" s="370">
        <f>IF(ISNA(VLOOKUP(AL7,'[9]очки'!$A:$B,2,0)),0,IF(AJ7&gt;1,0,VLOOKUP(AL7,'[9]очки'!$A:$B,2,0)))</f>
        <v>95</v>
      </c>
      <c r="AN7" s="371">
        <f t="shared" si="4"/>
        <v>1.2073170731707323</v>
      </c>
      <c r="AO7" s="372" t="s">
        <v>130</v>
      </c>
      <c r="AP7" s="250"/>
      <c r="AQ7" s="234"/>
      <c r="AR7" s="251"/>
    </row>
    <row r="8" spans="1:44" ht="22.5">
      <c r="A8" s="353">
        <v>3</v>
      </c>
      <c r="B8" s="354"/>
      <c r="C8" s="355">
        <v>1</v>
      </c>
      <c r="D8" s="355">
        <v>303</v>
      </c>
      <c r="E8" s="144" t="s">
        <v>61</v>
      </c>
      <c r="F8" s="356" t="s">
        <v>49</v>
      </c>
      <c r="G8" s="144"/>
      <c r="H8" s="144" t="s">
        <v>50</v>
      </c>
      <c r="I8" s="357" t="s">
        <v>280</v>
      </c>
      <c r="J8" s="144" t="s">
        <v>281</v>
      </c>
      <c r="K8" s="358">
        <v>1996</v>
      </c>
      <c r="L8" s="359" t="s">
        <v>149</v>
      </c>
      <c r="M8" s="360">
        <v>3</v>
      </c>
      <c r="N8" s="361" t="s">
        <v>97</v>
      </c>
      <c r="O8" s="362"/>
      <c r="P8" s="363"/>
      <c r="Q8" s="364"/>
      <c r="R8" s="365"/>
      <c r="S8" s="364"/>
      <c r="T8" s="164"/>
      <c r="U8" s="364"/>
      <c r="V8" s="164"/>
      <c r="W8" s="364"/>
      <c r="X8" s="164"/>
      <c r="Y8" s="364"/>
      <c r="Z8" s="164"/>
      <c r="AA8" s="364"/>
      <c r="AB8" s="164"/>
      <c r="AC8" s="364"/>
      <c r="AD8" s="164"/>
      <c r="AE8" s="366"/>
      <c r="AF8" s="165">
        <f t="shared" si="0"/>
        <v>0</v>
      </c>
      <c r="AG8" s="165"/>
      <c r="AH8" s="413">
        <v>0.01901620370370371</v>
      </c>
      <c r="AI8" s="346">
        <f t="shared" si="1"/>
        <v>0.01901620370370371</v>
      </c>
      <c r="AJ8" s="347">
        <f t="shared" si="2"/>
        <v>0</v>
      </c>
      <c r="AK8" s="368">
        <f t="shared" si="3"/>
        <v>0</v>
      </c>
      <c r="AL8" s="369">
        <v>3</v>
      </c>
      <c r="AM8" s="370">
        <f>IF(ISNA(VLOOKUP(AL8,'[9]очки'!$A:$B,2,0)),0,IF(AJ8&gt;1,0,VLOOKUP(AL8,'[9]очки'!$A:$B,2,0)))</f>
        <v>91</v>
      </c>
      <c r="AN8" s="371">
        <f t="shared" si="4"/>
        <v>1.252286585365854</v>
      </c>
      <c r="AO8" s="372" t="s">
        <v>130</v>
      </c>
      <c r="AP8" s="250"/>
      <c r="AQ8" s="234"/>
      <c r="AR8" s="251"/>
    </row>
    <row r="9" spans="1:44" ht="33.75">
      <c r="A9" s="353">
        <v>4</v>
      </c>
      <c r="B9" s="354"/>
      <c r="C9" s="355">
        <v>1</v>
      </c>
      <c r="D9" s="355">
        <v>301</v>
      </c>
      <c r="E9" s="144" t="s">
        <v>68</v>
      </c>
      <c r="F9" s="356"/>
      <c r="G9" s="144"/>
      <c r="H9" s="144" t="s">
        <v>54</v>
      </c>
      <c r="I9" s="357" t="s">
        <v>282</v>
      </c>
      <c r="J9" s="144" t="s">
        <v>283</v>
      </c>
      <c r="K9" s="358">
        <v>1994</v>
      </c>
      <c r="L9" s="359" t="s">
        <v>219</v>
      </c>
      <c r="M9" s="360">
        <v>10</v>
      </c>
      <c r="N9" s="361" t="s">
        <v>97</v>
      </c>
      <c r="O9" s="362"/>
      <c r="P9" s="363"/>
      <c r="Q9" s="364"/>
      <c r="R9" s="365"/>
      <c r="S9" s="364"/>
      <c r="T9" s="164"/>
      <c r="U9" s="364"/>
      <c r="V9" s="164"/>
      <c r="W9" s="364"/>
      <c r="X9" s="164"/>
      <c r="Y9" s="364"/>
      <c r="Z9" s="164"/>
      <c r="AA9" s="364"/>
      <c r="AB9" s="164"/>
      <c r="AC9" s="364"/>
      <c r="AD9" s="164"/>
      <c r="AE9" s="366"/>
      <c r="AF9" s="165">
        <f t="shared" si="0"/>
        <v>0</v>
      </c>
      <c r="AG9" s="165"/>
      <c r="AH9" s="413">
        <v>0.019444444444444445</v>
      </c>
      <c r="AI9" s="346">
        <f t="shared" si="1"/>
        <v>0.019444444444444445</v>
      </c>
      <c r="AJ9" s="347">
        <f t="shared" si="2"/>
        <v>0</v>
      </c>
      <c r="AK9" s="368">
        <f t="shared" si="3"/>
        <v>0</v>
      </c>
      <c r="AL9" s="369">
        <v>4</v>
      </c>
      <c r="AM9" s="370">
        <f>IF(ISNA(VLOOKUP(AL9,'[9]очки'!$A:$B,2,0)),0,IF(AJ9&gt;1,0,VLOOKUP(AL9,'[9]очки'!$A:$B,2,0)))</f>
        <v>87</v>
      </c>
      <c r="AN9" s="371">
        <f t="shared" si="4"/>
        <v>1.280487804878049</v>
      </c>
      <c r="AO9" s="372" t="s">
        <v>130</v>
      </c>
      <c r="AP9" s="250"/>
      <c r="AQ9" s="234"/>
      <c r="AR9" s="251"/>
    </row>
    <row r="10" spans="1:44" ht="22.5">
      <c r="A10" s="353">
        <v>5</v>
      </c>
      <c r="B10" s="354"/>
      <c r="C10" s="355">
        <v>1</v>
      </c>
      <c r="D10" s="355">
        <v>302</v>
      </c>
      <c r="E10" s="144" t="s">
        <v>63</v>
      </c>
      <c r="F10" s="356"/>
      <c r="G10" s="144"/>
      <c r="H10" s="144" t="s">
        <v>39</v>
      </c>
      <c r="I10" s="357" t="s">
        <v>284</v>
      </c>
      <c r="J10" s="144" t="s">
        <v>285</v>
      </c>
      <c r="K10" s="358">
        <v>1995</v>
      </c>
      <c r="L10" s="359" t="s">
        <v>149</v>
      </c>
      <c r="M10" s="360">
        <v>3</v>
      </c>
      <c r="N10" s="361" t="s">
        <v>97</v>
      </c>
      <c r="O10" s="362"/>
      <c r="P10" s="363"/>
      <c r="Q10" s="364"/>
      <c r="R10" s="365"/>
      <c r="S10" s="364"/>
      <c r="T10" s="164"/>
      <c r="U10" s="364"/>
      <c r="V10" s="164"/>
      <c r="W10" s="364"/>
      <c r="X10" s="164"/>
      <c r="Y10" s="364"/>
      <c r="Z10" s="164"/>
      <c r="AA10" s="364"/>
      <c r="AB10" s="164"/>
      <c r="AC10" s="364"/>
      <c r="AD10" s="164"/>
      <c r="AE10" s="366"/>
      <c r="AF10" s="165">
        <f t="shared" si="0"/>
        <v>0</v>
      </c>
      <c r="AG10" s="165"/>
      <c r="AH10" s="413">
        <v>0.019814814814814813</v>
      </c>
      <c r="AI10" s="346">
        <f t="shared" si="1"/>
        <v>0.019814814814814813</v>
      </c>
      <c r="AJ10" s="347">
        <f t="shared" si="2"/>
        <v>0</v>
      </c>
      <c r="AK10" s="368">
        <f t="shared" si="3"/>
        <v>0</v>
      </c>
      <c r="AL10" s="369">
        <v>5</v>
      </c>
      <c r="AM10" s="370">
        <f>IF(ISNA(VLOOKUP(AL10,'[9]очки'!$A:$B,2,0)),0,IF(AJ10&gt;1,0,VLOOKUP(AL10,'[9]очки'!$A:$B,2,0)))</f>
        <v>83</v>
      </c>
      <c r="AN10" s="371">
        <f t="shared" si="4"/>
        <v>1.3048780487804879</v>
      </c>
      <c r="AO10" s="372" t="s">
        <v>130</v>
      </c>
      <c r="AP10" s="250"/>
      <c r="AQ10" s="234"/>
      <c r="AR10" s="251"/>
    </row>
    <row r="11" spans="1:44" ht="22.5">
      <c r="A11" s="353">
        <v>6</v>
      </c>
      <c r="B11" s="354"/>
      <c r="C11" s="355">
        <v>1</v>
      </c>
      <c r="D11" s="355">
        <v>302</v>
      </c>
      <c r="E11" s="144" t="s">
        <v>63</v>
      </c>
      <c r="F11" s="356"/>
      <c r="G11" s="144"/>
      <c r="H11" s="144" t="s">
        <v>39</v>
      </c>
      <c r="I11" s="357" t="s">
        <v>286</v>
      </c>
      <c r="J11" s="144" t="s">
        <v>287</v>
      </c>
      <c r="K11" s="358">
        <v>1995</v>
      </c>
      <c r="L11" s="359" t="s">
        <v>219</v>
      </c>
      <c r="M11" s="360">
        <v>10</v>
      </c>
      <c r="N11" s="361" t="s">
        <v>97</v>
      </c>
      <c r="O11" s="362"/>
      <c r="P11" s="363"/>
      <c r="Q11" s="364"/>
      <c r="R11" s="365"/>
      <c r="S11" s="364"/>
      <c r="T11" s="164"/>
      <c r="U11" s="364"/>
      <c r="V11" s="164"/>
      <c r="W11" s="364"/>
      <c r="X11" s="164"/>
      <c r="Y11" s="364"/>
      <c r="Z11" s="164"/>
      <c r="AA11" s="364"/>
      <c r="AB11" s="164"/>
      <c r="AC11" s="364"/>
      <c r="AD11" s="164"/>
      <c r="AE11" s="366"/>
      <c r="AF11" s="165">
        <f t="shared" si="0"/>
        <v>0</v>
      </c>
      <c r="AG11" s="165"/>
      <c r="AH11" s="413">
        <v>0.02047453703703704</v>
      </c>
      <c r="AI11" s="346">
        <f t="shared" si="1"/>
        <v>0.02047453703703704</v>
      </c>
      <c r="AJ11" s="347">
        <f t="shared" si="2"/>
        <v>0</v>
      </c>
      <c r="AK11" s="368">
        <f t="shared" si="3"/>
        <v>0</v>
      </c>
      <c r="AL11" s="369">
        <v>6</v>
      </c>
      <c r="AM11" s="370">
        <f>IF(ISNA(VLOOKUP(AL11,'[9]очки'!$A:$B,2,0)),0,IF(AJ11&gt;1,0,VLOOKUP(AL11,'[9]очки'!$A:$B,2,0)))</f>
        <v>79</v>
      </c>
      <c r="AN11" s="371">
        <f t="shared" si="4"/>
        <v>1.3483231707317078</v>
      </c>
      <c r="AO11" s="372" t="s">
        <v>130</v>
      </c>
      <c r="AP11" s="250"/>
      <c r="AQ11" s="234"/>
      <c r="AR11" s="251"/>
    </row>
    <row r="12" spans="1:44" ht="33.75">
      <c r="A12" s="353">
        <v>7</v>
      </c>
      <c r="B12" s="354"/>
      <c r="C12" s="355">
        <v>1</v>
      </c>
      <c r="D12" s="355">
        <v>301</v>
      </c>
      <c r="E12" s="144" t="s">
        <v>68</v>
      </c>
      <c r="F12" s="356"/>
      <c r="G12" s="144"/>
      <c r="H12" s="144" t="s">
        <v>54</v>
      </c>
      <c r="I12" s="357" t="s">
        <v>288</v>
      </c>
      <c r="J12" s="144" t="s">
        <v>289</v>
      </c>
      <c r="K12" s="358">
        <v>1995</v>
      </c>
      <c r="L12" s="359" t="s">
        <v>149</v>
      </c>
      <c r="M12" s="360">
        <v>3</v>
      </c>
      <c r="N12" s="361" t="s">
        <v>97</v>
      </c>
      <c r="O12" s="362"/>
      <c r="P12" s="363"/>
      <c r="Q12" s="364"/>
      <c r="R12" s="365"/>
      <c r="S12" s="364"/>
      <c r="T12" s="164"/>
      <c r="U12" s="364"/>
      <c r="V12" s="164"/>
      <c r="W12" s="364"/>
      <c r="X12" s="164"/>
      <c r="Y12" s="364"/>
      <c r="Z12" s="164"/>
      <c r="AA12" s="364"/>
      <c r="AB12" s="164"/>
      <c r="AC12" s="364"/>
      <c r="AD12" s="164"/>
      <c r="AE12" s="366"/>
      <c r="AF12" s="165">
        <f t="shared" si="0"/>
        <v>0</v>
      </c>
      <c r="AG12" s="165"/>
      <c r="AH12" s="413">
        <v>0.021342592592592594</v>
      </c>
      <c r="AI12" s="346">
        <f t="shared" si="1"/>
        <v>0.021342592592592594</v>
      </c>
      <c r="AJ12" s="347">
        <f t="shared" si="2"/>
        <v>0</v>
      </c>
      <c r="AK12" s="368">
        <f t="shared" si="3"/>
        <v>0</v>
      </c>
      <c r="AL12" s="369">
        <v>7</v>
      </c>
      <c r="AM12" s="370">
        <f>IF(ISNA(VLOOKUP(AL12,'[9]очки'!$A:$B,2,0)),0,IF(AJ12&gt;1,0,VLOOKUP(AL12,'[9]очки'!$A:$B,2,0)))</f>
        <v>75</v>
      </c>
      <c r="AN12" s="371">
        <f t="shared" si="4"/>
        <v>1.405487804878049</v>
      </c>
      <c r="AO12" s="372" t="s">
        <v>130</v>
      </c>
      <c r="AP12" s="250"/>
      <c r="AQ12" s="234"/>
      <c r="AR12" s="251"/>
    </row>
    <row r="13" spans="1:44" ht="22.5">
      <c r="A13" s="353">
        <v>8</v>
      </c>
      <c r="B13" s="354"/>
      <c r="C13" s="164">
        <v>1</v>
      </c>
      <c r="D13" s="375">
        <v>306</v>
      </c>
      <c r="E13" s="144" t="s">
        <v>290</v>
      </c>
      <c r="F13" s="144"/>
      <c r="G13" s="144"/>
      <c r="H13" s="144" t="s">
        <v>66</v>
      </c>
      <c r="I13" s="356" t="s">
        <v>291</v>
      </c>
      <c r="J13" s="144" t="s">
        <v>292</v>
      </c>
      <c r="K13" s="417">
        <v>1995</v>
      </c>
      <c r="L13" s="359" t="s">
        <v>149</v>
      </c>
      <c r="M13" s="418"/>
      <c r="N13" s="379" t="s">
        <v>97</v>
      </c>
      <c r="O13" s="362"/>
      <c r="P13" s="363"/>
      <c r="Q13" s="364"/>
      <c r="R13" s="365"/>
      <c r="S13" s="364"/>
      <c r="T13" s="164"/>
      <c r="U13" s="364"/>
      <c r="V13" s="164"/>
      <c r="W13" s="364"/>
      <c r="X13" s="164"/>
      <c r="Y13" s="364"/>
      <c r="Z13" s="164"/>
      <c r="AA13" s="364"/>
      <c r="AB13" s="164"/>
      <c r="AC13" s="364"/>
      <c r="AD13" s="164"/>
      <c r="AE13" s="366"/>
      <c r="AF13" s="165">
        <f t="shared" si="0"/>
        <v>0</v>
      </c>
      <c r="AG13" s="165"/>
      <c r="AH13" s="413">
        <v>0.027233796296296298</v>
      </c>
      <c r="AI13" s="346">
        <f t="shared" si="1"/>
        <v>0.027233796296296298</v>
      </c>
      <c r="AJ13" s="347">
        <f t="shared" si="2"/>
        <v>0</v>
      </c>
      <c r="AK13" s="368">
        <f t="shared" si="3"/>
        <v>0</v>
      </c>
      <c r="AL13" s="369">
        <v>8</v>
      </c>
      <c r="AM13" s="370">
        <f>IF(ISNA(VLOOKUP(AL13,'[9]очки'!$A:$B,2,0)),0,IF(AJ13&gt;1,0,VLOOKUP(AL13,'[9]очки'!$A:$B,2,0)))</f>
        <v>72</v>
      </c>
      <c r="AN13" s="371">
        <f t="shared" si="4"/>
        <v>1.7934451219512197</v>
      </c>
      <c r="AO13" s="372"/>
      <c r="AP13" s="250"/>
      <c r="AQ13" s="234"/>
      <c r="AR13" s="251"/>
    </row>
    <row r="14" spans="1:44" ht="22.5">
      <c r="A14" s="353">
        <v>9</v>
      </c>
      <c r="B14" s="354"/>
      <c r="C14" s="355" t="s">
        <v>108</v>
      </c>
      <c r="D14" s="355">
        <v>306</v>
      </c>
      <c r="E14" s="144" t="s">
        <v>65</v>
      </c>
      <c r="F14" s="356"/>
      <c r="G14" s="144"/>
      <c r="H14" s="144" t="s">
        <v>66</v>
      </c>
      <c r="I14" s="357" t="s">
        <v>293</v>
      </c>
      <c r="J14" s="144" t="s">
        <v>294</v>
      </c>
      <c r="K14" s="374">
        <v>1994</v>
      </c>
      <c r="L14" s="359" t="s">
        <v>149</v>
      </c>
      <c r="M14" s="360">
        <v>3</v>
      </c>
      <c r="N14" s="361" t="s">
        <v>97</v>
      </c>
      <c r="O14" s="362"/>
      <c r="P14" s="363"/>
      <c r="Q14" s="364"/>
      <c r="R14" s="365"/>
      <c r="S14" s="364"/>
      <c r="T14" s="164"/>
      <c r="U14" s="364"/>
      <c r="V14" s="164"/>
      <c r="W14" s="364"/>
      <c r="X14" s="164"/>
      <c r="Y14" s="364"/>
      <c r="Z14" s="164"/>
      <c r="AA14" s="364"/>
      <c r="AB14" s="164"/>
      <c r="AC14" s="364"/>
      <c r="AD14" s="164"/>
      <c r="AE14" s="366"/>
      <c r="AF14" s="165">
        <f t="shared" si="0"/>
        <v>0</v>
      </c>
      <c r="AG14" s="165"/>
      <c r="AH14" s="413">
        <v>0.030682870370370374</v>
      </c>
      <c r="AI14" s="346">
        <f t="shared" si="1"/>
        <v>0.030682870370370374</v>
      </c>
      <c r="AJ14" s="347">
        <f t="shared" si="2"/>
        <v>0</v>
      </c>
      <c r="AK14" s="368">
        <f t="shared" si="3"/>
        <v>0</v>
      </c>
      <c r="AL14" s="369">
        <v>9</v>
      </c>
      <c r="AM14" s="370">
        <f>IF(ISNA(VLOOKUP(AL14,'[9]очки'!$A:$B,2,0)),0,IF(AJ14&gt;1,0,VLOOKUP(AL14,'[9]очки'!$A:$B,2,0)))</f>
        <v>69</v>
      </c>
      <c r="AN14" s="371">
        <f t="shared" si="4"/>
        <v>2.0205792682926833</v>
      </c>
      <c r="AO14" s="372"/>
      <c r="AP14" s="250"/>
      <c r="AQ14" s="234"/>
      <c r="AR14" s="251"/>
    </row>
    <row r="15" spans="1:44" ht="22.5">
      <c r="A15" s="353">
        <v>10</v>
      </c>
      <c r="B15" s="354"/>
      <c r="C15" s="355">
        <v>1</v>
      </c>
      <c r="D15" s="355">
        <v>306</v>
      </c>
      <c r="E15" s="144" t="s">
        <v>65</v>
      </c>
      <c r="F15" s="356"/>
      <c r="G15" s="144"/>
      <c r="H15" s="144" t="s">
        <v>66</v>
      </c>
      <c r="I15" s="357" t="s">
        <v>295</v>
      </c>
      <c r="J15" s="144" t="s">
        <v>296</v>
      </c>
      <c r="K15" s="358">
        <v>1995</v>
      </c>
      <c r="L15" s="359" t="s">
        <v>130</v>
      </c>
      <c r="M15" s="360">
        <v>1</v>
      </c>
      <c r="N15" s="361" t="s">
        <v>97</v>
      </c>
      <c r="O15" s="362"/>
      <c r="P15" s="363"/>
      <c r="Q15" s="364"/>
      <c r="R15" s="365"/>
      <c r="S15" s="364"/>
      <c r="T15" s="164"/>
      <c r="U15" s="364"/>
      <c r="V15" s="164"/>
      <c r="W15" s="364"/>
      <c r="X15" s="164"/>
      <c r="Y15" s="364"/>
      <c r="Z15" s="164"/>
      <c r="AA15" s="364"/>
      <c r="AB15" s="164"/>
      <c r="AC15" s="364"/>
      <c r="AD15" s="164"/>
      <c r="AE15" s="366"/>
      <c r="AF15" s="165">
        <f t="shared" si="0"/>
        <v>0</v>
      </c>
      <c r="AG15" s="165"/>
      <c r="AH15" s="413">
        <v>0.031469907407407405</v>
      </c>
      <c r="AI15" s="346">
        <f t="shared" si="1"/>
        <v>0.031469907407407405</v>
      </c>
      <c r="AJ15" s="347">
        <f t="shared" si="2"/>
        <v>0</v>
      </c>
      <c r="AK15" s="368">
        <f t="shared" si="3"/>
        <v>0</v>
      </c>
      <c r="AL15" s="369">
        <v>10</v>
      </c>
      <c r="AM15" s="370">
        <f>IF(ISNA(VLOOKUP(AL15,'[9]очки'!$A:$B,2,0)),0,IF(AJ15&gt;1,0,VLOOKUP(AL15,'[9]очки'!$A:$B,2,0)))</f>
        <v>66</v>
      </c>
      <c r="AN15" s="371">
        <f t="shared" si="4"/>
        <v>2.0724085365853657</v>
      </c>
      <c r="AO15" s="372"/>
      <c r="AP15" s="250"/>
      <c r="AQ15" s="234"/>
      <c r="AR15" s="251"/>
    </row>
    <row r="16" spans="1:44" ht="23.25" thickBot="1">
      <c r="A16" s="381">
        <v>11</v>
      </c>
      <c r="B16" s="382"/>
      <c r="C16" s="383" t="s">
        <v>108</v>
      </c>
      <c r="D16" s="384">
        <v>306</v>
      </c>
      <c r="E16" s="72" t="s">
        <v>65</v>
      </c>
      <c r="F16" s="385"/>
      <c r="G16" s="73"/>
      <c r="H16" s="73" t="s">
        <v>66</v>
      </c>
      <c r="I16" s="387" t="s">
        <v>297</v>
      </c>
      <c r="J16" s="73" t="s">
        <v>298</v>
      </c>
      <c r="K16" s="419">
        <v>1994</v>
      </c>
      <c r="L16" s="389" t="s">
        <v>149</v>
      </c>
      <c r="M16" s="390">
        <v>3</v>
      </c>
      <c r="N16" s="391" t="s">
        <v>97</v>
      </c>
      <c r="O16" s="392"/>
      <c r="P16" s="393"/>
      <c r="Q16" s="394"/>
      <c r="R16" s="395"/>
      <c r="S16" s="394"/>
      <c r="T16" s="79"/>
      <c r="U16" s="394"/>
      <c r="V16" s="79"/>
      <c r="W16" s="394"/>
      <c r="X16" s="79"/>
      <c r="Y16" s="394"/>
      <c r="Z16" s="79"/>
      <c r="AA16" s="394"/>
      <c r="AB16" s="79"/>
      <c r="AC16" s="394"/>
      <c r="AD16" s="79"/>
      <c r="AE16" s="179"/>
      <c r="AF16" s="80">
        <f t="shared" si="0"/>
        <v>0</v>
      </c>
      <c r="AG16" s="80"/>
      <c r="AH16" s="415">
        <v>0.03402777777777778</v>
      </c>
      <c r="AI16" s="397">
        <f t="shared" si="1"/>
        <v>0.03402777777777778</v>
      </c>
      <c r="AJ16" s="398">
        <f t="shared" si="2"/>
        <v>0</v>
      </c>
      <c r="AK16" s="399">
        <f t="shared" si="3"/>
        <v>0</v>
      </c>
      <c r="AL16" s="400">
        <v>11</v>
      </c>
      <c r="AM16" s="401">
        <f>IF(ISNA(VLOOKUP(AL16,'[9]очки'!$A:$B,2,0)),0,IF(AJ16&gt;1,0,VLOOKUP(AL16,'[9]очки'!$A:$B,2,0)))</f>
        <v>63</v>
      </c>
      <c r="AN16" s="402">
        <f t="shared" si="4"/>
        <v>2.2408536585365857</v>
      </c>
      <c r="AO16" s="403"/>
      <c r="AP16" s="258"/>
      <c r="AQ16" s="234"/>
      <c r="AR16" s="251"/>
    </row>
    <row r="17" spans="7:15" ht="12.75" outlineLevel="1">
      <c r="G17" s="105"/>
      <c r="H17" s="105"/>
      <c r="I17" s="105"/>
      <c r="J17" s="2"/>
      <c r="K17" s="11"/>
      <c r="L17" s="404" t="s">
        <v>203</v>
      </c>
      <c r="M17" s="106">
        <v>98</v>
      </c>
      <c r="N17" s="2"/>
      <c r="O17" s="106"/>
    </row>
    <row r="18" spans="5:40" ht="45" customHeight="1" hidden="1" outlineLevel="1">
      <c r="E18" s="105"/>
      <c r="F18" s="105"/>
      <c r="G18" s="105"/>
      <c r="H18" s="11"/>
      <c r="I18" s="106"/>
      <c r="J18" s="2"/>
      <c r="K18" s="2"/>
      <c r="L18" s="2"/>
      <c r="M18" s="2"/>
      <c r="N18" s="2"/>
      <c r="O18" s="2"/>
      <c r="P18" s="7"/>
      <c r="Q18" s="7"/>
      <c r="S18" s="7"/>
      <c r="T18" s="7"/>
      <c r="U18" s="7"/>
      <c r="W18" s="7"/>
      <c r="X18" s="7"/>
      <c r="Y18" s="7"/>
      <c r="Z18" s="7"/>
      <c r="AA18" s="7"/>
      <c r="AB18" s="7"/>
      <c r="AC18" s="7"/>
      <c r="AD18" s="7"/>
      <c r="AF18" s="7"/>
      <c r="AG18" s="7"/>
      <c r="AI18" s="219"/>
      <c r="AL18" s="420"/>
      <c r="AM18" s="420"/>
      <c r="AN18" s="2"/>
    </row>
    <row r="19" spans="1:40" ht="45" customHeight="1" hidden="1" outlineLevel="1">
      <c r="A19" s="421" t="s">
        <v>299</v>
      </c>
      <c r="B19" s="421"/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421"/>
      <c r="X19" s="421"/>
      <c r="Y19" s="421"/>
      <c r="Z19" s="421"/>
      <c r="AA19" s="421"/>
      <c r="AB19" s="421"/>
      <c r="AC19" s="421"/>
      <c r="AD19" s="421"/>
      <c r="AE19" s="421"/>
      <c r="AF19" s="421"/>
      <c r="AG19" s="421"/>
      <c r="AI19" s="219"/>
      <c r="AL19" s="420"/>
      <c r="AM19" s="420"/>
      <c r="AN19" s="2"/>
    </row>
    <row r="20" spans="1:42" ht="12.75" outlineLevel="1">
      <c r="A20" s="11"/>
      <c r="B20" s="11"/>
      <c r="C20" s="11"/>
      <c r="D20" s="11"/>
      <c r="E20" s="11"/>
      <c r="F20" s="11"/>
      <c r="G20" s="105"/>
      <c r="H20" s="105"/>
      <c r="I20" s="105"/>
      <c r="J20" s="273"/>
      <c r="K20" s="273"/>
      <c r="L20" s="273"/>
      <c r="M20" s="273"/>
      <c r="N20" s="106"/>
      <c r="O20" s="106"/>
      <c r="P20" s="274"/>
      <c r="Q20" s="275"/>
      <c r="R20" s="274"/>
      <c r="S20" s="275"/>
      <c r="T20" s="274"/>
      <c r="U20" s="275"/>
      <c r="V20" s="274"/>
      <c r="W20" s="275"/>
      <c r="X20" s="274"/>
      <c r="Y20" s="275"/>
      <c r="Z20" s="274"/>
      <c r="AA20" s="275"/>
      <c r="AB20" s="274"/>
      <c r="AC20" s="275"/>
      <c r="AD20" s="274"/>
      <c r="AE20" s="274"/>
      <c r="AF20" s="274"/>
      <c r="AG20" s="274"/>
      <c r="AH20" s="276" t="s">
        <v>125</v>
      </c>
      <c r="AI20" s="277"/>
      <c r="AJ20" s="278"/>
      <c r="AK20" s="278"/>
      <c r="AL20" s="279"/>
      <c r="AM20" s="279"/>
      <c r="AN20" s="280"/>
      <c r="AO20" s="281"/>
      <c r="AP20" s="281"/>
    </row>
    <row r="21" spans="1:42" s="104" customFormat="1" ht="15" outlineLevel="1">
      <c r="A21" s="104" t="s">
        <v>44</v>
      </c>
      <c r="C21" s="107"/>
      <c r="D21" s="107"/>
      <c r="E21" s="107"/>
      <c r="F21" s="107"/>
      <c r="G21" s="108"/>
      <c r="H21" s="108"/>
      <c r="I21" s="108"/>
      <c r="J21" s="108"/>
      <c r="K21" s="108"/>
      <c r="L21" s="108"/>
      <c r="M21" s="108"/>
      <c r="N21" s="109"/>
      <c r="O21" s="109"/>
      <c r="P21" s="110"/>
      <c r="Q21" s="114"/>
      <c r="R21" s="111"/>
      <c r="S21" s="114"/>
      <c r="T21" s="110"/>
      <c r="U21" s="114"/>
      <c r="V21" s="111"/>
      <c r="W21" s="114"/>
      <c r="X21" s="110"/>
      <c r="Y21" s="114"/>
      <c r="Z21" s="110"/>
      <c r="AA21" s="114"/>
      <c r="AB21" s="110"/>
      <c r="AC21" s="114"/>
      <c r="AD21" s="110"/>
      <c r="AE21" s="112"/>
      <c r="AF21" s="110"/>
      <c r="AG21" s="110"/>
      <c r="AH21" s="282"/>
      <c r="AI21" s="283"/>
      <c r="AJ21" s="115"/>
      <c r="AL21" s="284"/>
      <c r="AM21" s="284"/>
      <c r="AO21" s="116"/>
      <c r="AP21" s="116"/>
    </row>
    <row r="22" spans="1:43" s="104" customFormat="1" ht="15">
      <c r="A22" s="104" t="s">
        <v>126</v>
      </c>
      <c r="J22" s="285"/>
      <c r="K22" s="285"/>
      <c r="L22" s="285"/>
      <c r="M22" s="285"/>
      <c r="N22" s="285"/>
      <c r="O22" s="285"/>
      <c r="P22" s="286"/>
      <c r="Q22" s="287"/>
      <c r="R22" s="7"/>
      <c r="S22" s="287"/>
      <c r="U22" s="287"/>
      <c r="V22" s="416"/>
      <c r="W22" s="416"/>
      <c r="X22" s="416"/>
      <c r="Y22" s="416"/>
      <c r="Z22" s="416"/>
      <c r="AA22" s="287"/>
      <c r="AC22" s="287"/>
      <c r="AE22" s="288"/>
      <c r="AH22" s="289"/>
      <c r="AL22" s="284"/>
      <c r="AM22" s="284"/>
      <c r="AO22" s="116"/>
      <c r="AP22" s="116"/>
      <c r="AQ22" s="116"/>
    </row>
    <row r="23" spans="7:35" ht="12.75">
      <c r="G23" s="2"/>
      <c r="H23" s="2"/>
      <c r="I23" s="2"/>
      <c r="J23" s="4"/>
      <c r="K23" s="4"/>
      <c r="L23" s="4"/>
      <c r="M23" s="4"/>
      <c r="N23" s="5"/>
      <c r="O23" s="5"/>
      <c r="P23" s="6"/>
      <c r="AH23" s="290">
        <f>IF(LEFT(A3,9)="Предварит","Время опубликования:","")</f>
      </c>
      <c r="AI23" s="291">
        <f ca="1">IF(LEFT(A3,9)="Предварит",NOW(),"")</f>
      </c>
    </row>
  </sheetData>
  <sheetProtection password="C713" sheet="1"/>
  <mergeCells count="18">
    <mergeCell ref="A1:AP1"/>
    <mergeCell ref="A3:AO3"/>
    <mergeCell ref="A4:A5"/>
    <mergeCell ref="B4:B5"/>
    <mergeCell ref="C4:C5"/>
    <mergeCell ref="D4:D5"/>
    <mergeCell ref="E4:E5"/>
    <mergeCell ref="G4:G5"/>
    <mergeCell ref="H4:H5"/>
    <mergeCell ref="I4:I5"/>
    <mergeCell ref="P4:AO4"/>
    <mergeCell ref="AP4:AP5"/>
    <mergeCell ref="J4:J5"/>
    <mergeCell ref="K4:K5"/>
    <mergeCell ref="L4:L5"/>
    <mergeCell ref="M4:M5"/>
    <mergeCell ref="N4:N5"/>
    <mergeCell ref="O4:O5"/>
  </mergeCells>
  <printOptions/>
  <pageMargins left="0.24" right="0.27" top="0.37" bottom="0.34" header="0.2" footer="0.3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AS18"/>
  <sheetViews>
    <sheetView zoomScale="77" zoomScaleNormal="77" zoomScalePageLayoutView="0" workbookViewId="0" topLeftCell="A12">
      <selection activeCell="AV11" sqref="AV11"/>
    </sheetView>
  </sheetViews>
  <sheetFormatPr defaultColWidth="9.140625" defaultRowHeight="12.75" outlineLevelRow="1" outlineLevelCol="1"/>
  <cols>
    <col min="1" max="1" width="4.28125" style="2" customWidth="1"/>
    <col min="2" max="2" width="4.28125" style="2" hidden="1" customWidth="1" outlineLevel="1"/>
    <col min="3" max="3" width="3.7109375" style="2" hidden="1" customWidth="1" collapsed="1"/>
    <col min="4" max="4" width="4.421875" style="2" hidden="1" customWidth="1"/>
    <col min="5" max="5" width="23.140625" style="2" customWidth="1"/>
    <col min="6" max="6" width="24.140625" style="2" hidden="1" customWidth="1" outlineLevel="1"/>
    <col min="7" max="7" width="25.00390625" style="4" hidden="1" customWidth="1"/>
    <col min="8" max="8" width="18.00390625" style="4" hidden="1" customWidth="1" outlineLevel="1"/>
    <col min="9" max="9" width="6.421875" style="4" customWidth="1" collapsed="1"/>
    <col min="10" max="10" width="17.7109375" style="5" customWidth="1"/>
    <col min="11" max="11" width="5.140625" style="5" hidden="1" customWidth="1"/>
    <col min="12" max="12" width="5.7109375" style="5" customWidth="1"/>
    <col min="13" max="13" width="5.8515625" style="5" hidden="1" customWidth="1" outlineLevel="1"/>
    <col min="14" max="14" width="3.421875" style="6" hidden="1" customWidth="1" outlineLevel="1"/>
    <col min="15" max="15" width="9.140625" style="6" hidden="1" customWidth="1" collapsed="1"/>
    <col min="16" max="16" width="9.00390625" style="2" hidden="1" customWidth="1"/>
    <col min="17" max="17" width="5.57421875" style="117" hidden="1" customWidth="1" outlineLevel="1"/>
    <col min="18" max="18" width="5.140625" style="2" bestFit="1" customWidth="1" collapsed="1"/>
    <col min="19" max="19" width="7.00390625" style="117" hidden="1" customWidth="1" outlineLevel="1"/>
    <col min="20" max="20" width="4.57421875" style="2" customWidth="1" collapsed="1"/>
    <col min="21" max="21" width="5.57421875" style="117" hidden="1" customWidth="1" outlineLevel="1"/>
    <col min="22" max="22" width="5.140625" style="2" bestFit="1" customWidth="1" collapsed="1"/>
    <col min="23" max="23" width="7.00390625" style="117" hidden="1" customWidth="1" outlineLevel="1"/>
    <col min="24" max="24" width="5.140625" style="2" customWidth="1" collapsed="1"/>
    <col min="25" max="25" width="5.57421875" style="117" hidden="1" customWidth="1" outlineLevel="1"/>
    <col min="26" max="26" width="5.140625" style="2" customWidth="1" collapsed="1"/>
    <col min="27" max="27" width="5.57421875" style="117" hidden="1" customWidth="1" outlineLevel="1"/>
    <col min="28" max="28" width="5.00390625" style="2" customWidth="1" collapsed="1"/>
    <col min="29" max="29" width="5.57421875" style="117" hidden="1" customWidth="1" outlineLevel="1"/>
    <col min="30" max="30" width="5.140625" style="2" customWidth="1" collapsed="1"/>
    <col min="31" max="31" width="8.28125" style="2" hidden="1" customWidth="1" outlineLevel="1"/>
    <col min="32" max="33" width="6.57421875" style="2" hidden="1" customWidth="1" outlineLevel="1"/>
    <col min="34" max="34" width="11.00390625" style="218" customWidth="1" collapsed="1"/>
    <col min="35" max="35" width="11.8515625" style="292" customWidth="1"/>
    <col min="36" max="37" width="3.00390625" style="2" hidden="1" customWidth="1"/>
    <col min="38" max="38" width="4.8515625" style="220" customWidth="1"/>
    <col min="39" max="39" width="6.421875" style="220" customWidth="1" outlineLevel="1"/>
    <col min="40" max="40" width="10.7109375" style="96" customWidth="1" outlineLevel="1"/>
    <col min="41" max="41" width="3.140625" style="2" hidden="1" customWidth="1" outlineLevel="1"/>
    <col min="42" max="42" width="7.421875" style="2" customWidth="1" collapsed="1"/>
    <col min="43" max="45" width="9.140625" style="2" hidden="1" customWidth="1" outlineLevel="1"/>
    <col min="46" max="46" width="9.140625" style="2" customWidth="1" collapsed="1"/>
    <col min="47" max="16384" width="9.140625" style="2" customWidth="1"/>
  </cols>
  <sheetData>
    <row r="1" spans="1:44" ht="54" customHeight="1">
      <c r="A1" s="508" t="str">
        <f>'[10]tmp'!A1</f>
        <v>КОМИТЕТ ПО ФИЗИЧЕСКОЙ КУЛЬТУРЕ, СПОРТУ И МОЛОДЁЖНОЙ ПОЛИТИКЕ ГОРОДА ПЕНЗЫ
ФЕДЕРАЦИЯ СПОРТИВНОГО ТУРИЗМА ПЕНЗЕНСКОЙ ОБЛАСТИ
ЦЕНТР ДЕТСКОГО ЮНОШЕСКОГО ТУРИЗМА И ЭКСКУРСИЙ ГОРОДА ПЕНЗЫ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8"/>
      <c r="AA1" s="508"/>
      <c r="AB1" s="508"/>
      <c r="AC1" s="508"/>
      <c r="AD1" s="508"/>
      <c r="AE1" s="508"/>
      <c r="AF1" s="508"/>
      <c r="AG1" s="508"/>
      <c r="AH1" s="508"/>
      <c r="AI1" s="508"/>
      <c r="AJ1" s="508"/>
      <c r="AK1" s="508"/>
      <c r="AL1" s="508"/>
      <c r="AM1" s="508"/>
      <c r="AN1" s="508"/>
      <c r="AO1" s="508"/>
      <c r="AP1" s="508"/>
      <c r="AQ1" s="1"/>
      <c r="AR1" s="1"/>
    </row>
    <row r="2" spans="1:44" ht="59.25" customHeight="1" thickBot="1">
      <c r="A2" s="471" t="str">
        <f>'[10]tmp'!A2</f>
        <v>ПЕРВЕНСТВО ГОРОДА ПО СПОРТИВНОМУ ТУРИЗМУ
(ДИСЦИПЛНА ДИСТАНЦИИ-ПЕШЕХОДНЫЕ)
НОМЕР-КОД ВИДА СПОРТА 0840005411Я</v>
      </c>
      <c r="B2" s="509"/>
      <c r="C2" s="471"/>
      <c r="D2" s="471"/>
      <c r="E2" s="471"/>
      <c r="F2" s="509"/>
      <c r="G2" s="509"/>
      <c r="H2" s="471"/>
      <c r="I2" s="471"/>
      <c r="J2" s="471"/>
      <c r="K2" s="471"/>
      <c r="L2" s="471"/>
      <c r="M2" s="471"/>
      <c r="N2" s="471"/>
      <c r="O2" s="509"/>
      <c r="P2" s="509"/>
      <c r="Q2" s="509"/>
      <c r="R2" s="471"/>
      <c r="S2" s="509"/>
      <c r="T2" s="471"/>
      <c r="U2" s="509"/>
      <c r="V2" s="471"/>
      <c r="W2" s="509"/>
      <c r="X2" s="471"/>
      <c r="Y2" s="509"/>
      <c r="Z2" s="471"/>
      <c r="AA2" s="509"/>
      <c r="AB2" s="471"/>
      <c r="AC2" s="509"/>
      <c r="AD2" s="471"/>
      <c r="AE2" s="509"/>
      <c r="AF2" s="509"/>
      <c r="AG2" s="509"/>
      <c r="AH2" s="471"/>
      <c r="AI2" s="471"/>
      <c r="AJ2" s="471"/>
      <c r="AK2" s="471"/>
      <c r="AL2" s="471"/>
      <c r="AM2" s="471"/>
      <c r="AN2" s="471"/>
      <c r="AO2" s="471"/>
      <c r="AP2" s="471"/>
      <c r="AQ2" s="1"/>
      <c r="AR2" s="1"/>
    </row>
    <row r="3" spans="1:44" ht="13.5" thickTop="1">
      <c r="A3" s="3" t="str">
        <f>ShapkaData</f>
        <v>15-17 апреля 2011 года</v>
      </c>
      <c r="B3" s="3"/>
      <c r="C3" s="3"/>
      <c r="D3" s="3"/>
      <c r="E3" s="3"/>
      <c r="F3" s="3"/>
      <c r="G3" s="2"/>
      <c r="H3" s="2"/>
      <c r="I3" s="2"/>
      <c r="J3" s="4"/>
      <c r="K3" s="4"/>
      <c r="L3" s="4"/>
      <c r="M3" s="4"/>
      <c r="N3" s="5"/>
      <c r="O3" s="5"/>
      <c r="P3" s="6"/>
      <c r="R3" s="7"/>
      <c r="V3" s="7"/>
      <c r="AI3" s="219"/>
      <c r="AK3" s="96"/>
      <c r="AM3" s="221"/>
      <c r="AN3" s="9"/>
      <c r="AO3" s="10"/>
      <c r="AP3" s="9" t="str">
        <f>ShapkaWhere</f>
        <v>г. Пенза, Ахунский лесной массив</v>
      </c>
      <c r="AQ3" s="11"/>
      <c r="AR3" s="12"/>
    </row>
    <row r="4" spans="1:44" ht="65.25" customHeight="1" thickBot="1">
      <c r="A4" s="472" t="s">
        <v>315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472"/>
      <c r="Y4" s="472"/>
      <c r="Z4" s="472"/>
      <c r="AA4" s="472"/>
      <c r="AB4" s="472"/>
      <c r="AC4" s="472"/>
      <c r="AD4" s="472"/>
      <c r="AE4" s="472"/>
      <c r="AF4" s="472"/>
      <c r="AG4" s="472"/>
      <c r="AH4" s="472"/>
      <c r="AI4" s="472"/>
      <c r="AJ4" s="472"/>
      <c r="AK4" s="472"/>
      <c r="AL4" s="472"/>
      <c r="AM4" s="472"/>
      <c r="AN4" s="472"/>
      <c r="AO4" s="472"/>
      <c r="AP4" s="222"/>
      <c r="AQ4" s="13"/>
      <c r="AR4" s="13"/>
    </row>
    <row r="5" spans="1:45" ht="17.25" customHeight="1" thickBot="1">
      <c r="A5" s="473" t="s">
        <v>5</v>
      </c>
      <c r="B5" s="479" t="s">
        <v>85</v>
      </c>
      <c r="C5" s="477" t="s">
        <v>86</v>
      </c>
      <c r="D5" s="479" t="s">
        <v>8</v>
      </c>
      <c r="E5" s="481" t="s">
        <v>9</v>
      </c>
      <c r="F5" s="122"/>
      <c r="G5" s="483" t="s">
        <v>11</v>
      </c>
      <c r="H5" s="485" t="s">
        <v>12</v>
      </c>
      <c r="I5" s="458" t="s">
        <v>87</v>
      </c>
      <c r="J5" s="460" t="s">
        <v>88</v>
      </c>
      <c r="K5" s="514" t="s">
        <v>89</v>
      </c>
      <c r="L5" s="468" t="s">
        <v>90</v>
      </c>
      <c r="M5" s="516" t="s">
        <v>91</v>
      </c>
      <c r="N5" s="518" t="s">
        <v>92</v>
      </c>
      <c r="O5" s="500" t="s">
        <v>93</v>
      </c>
      <c r="P5" s="465" t="s">
        <v>94</v>
      </c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6"/>
      <c r="AJ5" s="466"/>
      <c r="AK5" s="466"/>
      <c r="AL5" s="466"/>
      <c r="AM5" s="466"/>
      <c r="AN5" s="466"/>
      <c r="AO5" s="467"/>
      <c r="AP5" s="468" t="s">
        <v>95</v>
      </c>
      <c r="AQ5" s="13"/>
      <c r="AR5" s="13" t="s">
        <v>96</v>
      </c>
      <c r="AS5" s="2" t="s">
        <v>97</v>
      </c>
    </row>
    <row r="6" spans="1:45" ht="140.25" customHeight="1" thickBot="1">
      <c r="A6" s="494"/>
      <c r="B6" s="495"/>
      <c r="C6" s="496"/>
      <c r="D6" s="495"/>
      <c r="E6" s="497"/>
      <c r="F6" s="227" t="s">
        <v>10</v>
      </c>
      <c r="G6" s="498"/>
      <c r="H6" s="499"/>
      <c r="I6" s="490"/>
      <c r="J6" s="491"/>
      <c r="K6" s="515"/>
      <c r="L6" s="489"/>
      <c r="M6" s="517"/>
      <c r="N6" s="519"/>
      <c r="O6" s="501"/>
      <c r="P6" s="228" t="s">
        <v>98</v>
      </c>
      <c r="Q6" s="444" t="s">
        <v>18</v>
      </c>
      <c r="R6" s="443" t="s">
        <v>239</v>
      </c>
      <c r="S6" s="229" t="s">
        <v>18</v>
      </c>
      <c r="T6" s="25" t="s">
        <v>240</v>
      </c>
      <c r="U6" s="229" t="s">
        <v>18</v>
      </c>
      <c r="V6" s="25" t="s">
        <v>241</v>
      </c>
      <c r="W6" s="229" t="s">
        <v>18</v>
      </c>
      <c r="X6" s="25" t="s">
        <v>275</v>
      </c>
      <c r="Y6" s="229" t="s">
        <v>18</v>
      </c>
      <c r="Z6" s="25" t="s">
        <v>243</v>
      </c>
      <c r="AA6" s="229" t="s">
        <v>18</v>
      </c>
      <c r="AB6" s="25" t="s">
        <v>244</v>
      </c>
      <c r="AC6" s="229" t="s">
        <v>18</v>
      </c>
      <c r="AD6" s="25" t="s">
        <v>245</v>
      </c>
      <c r="AE6" s="35" t="s">
        <v>26</v>
      </c>
      <c r="AF6" s="230" t="s">
        <v>104</v>
      </c>
      <c r="AG6" s="230" t="s">
        <v>105</v>
      </c>
      <c r="AH6" s="442" t="s">
        <v>27</v>
      </c>
      <c r="AI6" s="441" t="s">
        <v>94</v>
      </c>
      <c r="AJ6" s="31" t="s">
        <v>31</v>
      </c>
      <c r="AK6" s="33" t="s">
        <v>106</v>
      </c>
      <c r="AL6" s="232" t="s">
        <v>33</v>
      </c>
      <c r="AM6" s="233" t="s">
        <v>37</v>
      </c>
      <c r="AN6" s="35" t="s">
        <v>34</v>
      </c>
      <c r="AO6" s="36" t="s">
        <v>107</v>
      </c>
      <c r="AP6" s="489" t="s">
        <v>95</v>
      </c>
      <c r="AQ6" s="234" t="s">
        <v>36</v>
      </c>
      <c r="AR6" s="330">
        <v>0.03819444444444444</v>
      </c>
      <c r="AS6" s="330">
        <v>0.03819444444444444</v>
      </c>
    </row>
    <row r="7" spans="1:44" ht="12.75">
      <c r="A7" s="331">
        <v>1</v>
      </c>
      <c r="B7" s="332"/>
      <c r="C7" s="333">
        <v>1</v>
      </c>
      <c r="D7" s="433">
        <v>402</v>
      </c>
      <c r="E7" s="47" t="s">
        <v>48</v>
      </c>
      <c r="F7" s="334" t="s">
        <v>49</v>
      </c>
      <c r="G7" s="47"/>
      <c r="H7" s="47" t="s">
        <v>50</v>
      </c>
      <c r="I7" s="335" t="s">
        <v>314</v>
      </c>
      <c r="J7" s="432" t="s">
        <v>313</v>
      </c>
      <c r="K7" s="440">
        <v>1990</v>
      </c>
      <c r="L7" s="337" t="s">
        <v>250</v>
      </c>
      <c r="M7" s="439">
        <v>30</v>
      </c>
      <c r="N7" s="337" t="s">
        <v>96</v>
      </c>
      <c r="O7" s="340"/>
      <c r="P7" s="341"/>
      <c r="Q7" s="438"/>
      <c r="R7" s="332"/>
      <c r="S7" s="342"/>
      <c r="T7" s="53"/>
      <c r="U7" s="342"/>
      <c r="V7" s="53"/>
      <c r="W7" s="342"/>
      <c r="X7" s="53"/>
      <c r="Y7" s="342"/>
      <c r="Z7" s="53"/>
      <c r="AA7" s="342"/>
      <c r="AB7" s="53"/>
      <c r="AC7" s="342"/>
      <c r="AD7" s="53"/>
      <c r="AE7" s="344"/>
      <c r="AF7" s="54">
        <f aca="true" t="shared" si="0" ref="AF7:AF13">SUM(Q7,S7,U7,W7,Y7,AA7,AC7)</f>
        <v>0</v>
      </c>
      <c r="AG7" s="54"/>
      <c r="AH7" s="437">
        <v>0.009016203703703707</v>
      </c>
      <c r="AI7" s="426">
        <f aca="true" t="shared" si="1" ref="AI7:AI13">IF(AH7&lt;&gt;"",IF(AH7="сход","сход",IF(OR(AND(N7="м",AH7&gt;$AR$6),AND(N7="ж",AH7&gt;$AS$6)),"прев. КВ",IF(AK7&gt;0,"сн с этапов",AH7))),"не фин.")</f>
        <v>0.009016203703703707</v>
      </c>
      <c r="AJ7" s="347">
        <f aca="true" t="shared" si="2" ref="AJ7:AJ13">IF(ISNUMBER(AI7),0,IF(AI7="прев. КВ",2,IF(AI7="сн с этапов",1,IF(AI7="не фин.",4,3))))</f>
        <v>0</v>
      </c>
      <c r="AK7" s="348">
        <f aca="true" t="shared" si="3" ref="AK7:AK13">COUNTIF(R7:AD7,"сн")</f>
        <v>0</v>
      </c>
      <c r="AL7" s="349">
        <v>1</v>
      </c>
      <c r="AM7" s="350">
        <f>IF(ISNA(VLOOKUP(AL7,'[10]очки'!$A:$B,2,0)),0,IF(AJ7&gt;1,0,VLOOKUP(AL7,'[10]очки'!$A:$B,2,0)))</f>
        <v>100</v>
      </c>
      <c r="AN7" s="351">
        <f aca="true" t="shared" si="4" ref="AN7:AN13">IF(AJ7=0,AI7/SMALL($AI$7:$AI$13,1),"")</f>
        <v>1</v>
      </c>
      <c r="AO7" s="65"/>
      <c r="AP7" s="325"/>
      <c r="AQ7" s="234"/>
      <c r="AR7" s="251"/>
    </row>
    <row r="8" spans="1:44" ht="12.75">
      <c r="A8" s="353">
        <v>2</v>
      </c>
      <c r="B8" s="354"/>
      <c r="C8" s="355">
        <v>1</v>
      </c>
      <c r="D8" s="435">
        <v>401</v>
      </c>
      <c r="E8" s="144" t="s">
        <v>53</v>
      </c>
      <c r="F8" s="356"/>
      <c r="G8" s="144"/>
      <c r="H8" s="144" t="s">
        <v>54</v>
      </c>
      <c r="I8" s="357" t="s">
        <v>312</v>
      </c>
      <c r="J8" s="434" t="s">
        <v>311</v>
      </c>
      <c r="K8" s="436">
        <v>1988</v>
      </c>
      <c r="L8" s="359" t="s">
        <v>219</v>
      </c>
      <c r="M8" s="412">
        <v>10</v>
      </c>
      <c r="N8" s="359" t="s">
        <v>96</v>
      </c>
      <c r="O8" s="362"/>
      <c r="P8" s="363"/>
      <c r="Q8" s="428"/>
      <c r="R8" s="354"/>
      <c r="S8" s="364"/>
      <c r="T8" s="164"/>
      <c r="U8" s="364"/>
      <c r="V8" s="164"/>
      <c r="W8" s="364"/>
      <c r="X8" s="164"/>
      <c r="Y8" s="364"/>
      <c r="Z8" s="164"/>
      <c r="AA8" s="364"/>
      <c r="AB8" s="164"/>
      <c r="AC8" s="364"/>
      <c r="AD8" s="164"/>
      <c r="AE8" s="366"/>
      <c r="AF8" s="165">
        <f t="shared" si="0"/>
        <v>0</v>
      </c>
      <c r="AG8" s="165"/>
      <c r="AH8" s="427">
        <v>0.010057870370370384</v>
      </c>
      <c r="AI8" s="426">
        <f t="shared" si="1"/>
        <v>0.010057870370370384</v>
      </c>
      <c r="AJ8" s="347">
        <f t="shared" si="2"/>
        <v>0</v>
      </c>
      <c r="AK8" s="368">
        <f t="shared" si="3"/>
        <v>0</v>
      </c>
      <c r="AL8" s="369">
        <v>2</v>
      </c>
      <c r="AM8" s="370">
        <f>IF(ISNA(VLOOKUP(AL8,'[10]очки'!$A:$B,2,0)),0,IF(AJ8&gt;1,0,VLOOKUP(AL8,'[10]очки'!$A:$B,2,0)))</f>
        <v>95</v>
      </c>
      <c r="AN8" s="371">
        <f t="shared" si="4"/>
        <v>1.1155327342747123</v>
      </c>
      <c r="AO8" s="171"/>
      <c r="AP8" s="250"/>
      <c r="AQ8" s="234"/>
      <c r="AR8" s="251"/>
    </row>
    <row r="9" spans="1:44" ht="12.75">
      <c r="A9" s="353">
        <v>3</v>
      </c>
      <c r="B9" s="354"/>
      <c r="C9" s="355">
        <v>1</v>
      </c>
      <c r="D9" s="435">
        <v>402</v>
      </c>
      <c r="E9" s="144" t="s">
        <v>48</v>
      </c>
      <c r="F9" s="356" t="s">
        <v>49</v>
      </c>
      <c r="G9" s="144"/>
      <c r="H9" s="144" t="s">
        <v>50</v>
      </c>
      <c r="I9" s="357" t="s">
        <v>310</v>
      </c>
      <c r="J9" s="434" t="s">
        <v>309</v>
      </c>
      <c r="K9" s="436">
        <v>1985</v>
      </c>
      <c r="L9" s="359" t="s">
        <v>250</v>
      </c>
      <c r="M9" s="412">
        <v>30</v>
      </c>
      <c r="N9" s="359" t="s">
        <v>96</v>
      </c>
      <c r="O9" s="362"/>
      <c r="P9" s="363"/>
      <c r="Q9" s="428"/>
      <c r="R9" s="354"/>
      <c r="S9" s="364"/>
      <c r="T9" s="164"/>
      <c r="U9" s="364"/>
      <c r="V9" s="164"/>
      <c r="W9" s="364"/>
      <c r="X9" s="164"/>
      <c r="Y9" s="364"/>
      <c r="Z9" s="164"/>
      <c r="AA9" s="364"/>
      <c r="AB9" s="164"/>
      <c r="AC9" s="364"/>
      <c r="AD9" s="164"/>
      <c r="AE9" s="366"/>
      <c r="AF9" s="165">
        <f t="shared" si="0"/>
        <v>0</v>
      </c>
      <c r="AG9" s="165"/>
      <c r="AH9" s="427">
        <v>0.011886574074074077</v>
      </c>
      <c r="AI9" s="426">
        <f t="shared" si="1"/>
        <v>0.011886574074074077</v>
      </c>
      <c r="AJ9" s="347">
        <f t="shared" si="2"/>
        <v>0</v>
      </c>
      <c r="AK9" s="368">
        <f t="shared" si="3"/>
        <v>0</v>
      </c>
      <c r="AL9" s="369">
        <v>3</v>
      </c>
      <c r="AM9" s="370">
        <f>IF(ISNA(VLOOKUP(AL9,'[10]очки'!$A:$B,2,0)),0,IF(AJ9&gt;1,0,VLOOKUP(AL9,'[10]очки'!$A:$B,2,0)))</f>
        <v>91</v>
      </c>
      <c r="AN9" s="371">
        <f t="shared" si="4"/>
        <v>1.318356867779204</v>
      </c>
      <c r="AO9" s="171"/>
      <c r="AP9" s="250"/>
      <c r="AQ9" s="234"/>
      <c r="AR9" s="251"/>
    </row>
    <row r="10" spans="1:44" ht="12.75">
      <c r="A10" s="353">
        <v>4</v>
      </c>
      <c r="B10" s="354"/>
      <c r="C10" s="355">
        <v>1</v>
      </c>
      <c r="D10" s="435">
        <v>401</v>
      </c>
      <c r="E10" s="144" t="s">
        <v>53</v>
      </c>
      <c r="F10" s="356"/>
      <c r="G10" s="144"/>
      <c r="H10" s="144" t="s">
        <v>54</v>
      </c>
      <c r="I10" s="357" t="s">
        <v>308</v>
      </c>
      <c r="J10" s="434" t="s">
        <v>307</v>
      </c>
      <c r="K10" s="436">
        <v>1976</v>
      </c>
      <c r="L10" s="359" t="s">
        <v>250</v>
      </c>
      <c r="M10" s="412">
        <v>30</v>
      </c>
      <c r="N10" s="359" t="s">
        <v>96</v>
      </c>
      <c r="O10" s="362"/>
      <c r="P10" s="363"/>
      <c r="Q10" s="428"/>
      <c r="R10" s="354"/>
      <c r="S10" s="364"/>
      <c r="T10" s="164"/>
      <c r="U10" s="364"/>
      <c r="V10" s="164"/>
      <c r="W10" s="364"/>
      <c r="X10" s="164"/>
      <c r="Y10" s="364"/>
      <c r="Z10" s="164"/>
      <c r="AA10" s="364"/>
      <c r="AB10" s="164"/>
      <c r="AC10" s="364"/>
      <c r="AD10" s="164"/>
      <c r="AE10" s="373"/>
      <c r="AF10" s="165">
        <f t="shared" si="0"/>
        <v>0</v>
      </c>
      <c r="AG10" s="165"/>
      <c r="AH10" s="427">
        <v>0.01231481481481482</v>
      </c>
      <c r="AI10" s="426">
        <f t="shared" si="1"/>
        <v>0.01231481481481482</v>
      </c>
      <c r="AJ10" s="347">
        <f t="shared" si="2"/>
        <v>0</v>
      </c>
      <c r="AK10" s="368">
        <f t="shared" si="3"/>
        <v>0</v>
      </c>
      <c r="AL10" s="369">
        <v>4</v>
      </c>
      <c r="AM10" s="370">
        <f>IF(ISNA(VLOOKUP(AL10,'[10]очки'!$A:$B,2,0)),0,IF(AJ10&gt;1,0,VLOOKUP(AL10,'[10]очки'!$A:$B,2,0)))</f>
        <v>87</v>
      </c>
      <c r="AN10" s="371">
        <f t="shared" si="4"/>
        <v>1.3658536585365855</v>
      </c>
      <c r="AO10" s="171"/>
      <c r="AP10" s="250"/>
      <c r="AQ10" s="234"/>
      <c r="AR10" s="251"/>
    </row>
    <row r="11" spans="1:44" ht="13.5" thickBot="1">
      <c r="A11" s="353">
        <v>5</v>
      </c>
      <c r="B11" s="354"/>
      <c r="C11" s="355">
        <v>1</v>
      </c>
      <c r="D11" s="435">
        <v>401</v>
      </c>
      <c r="E11" s="144" t="s">
        <v>53</v>
      </c>
      <c r="F11" s="356"/>
      <c r="G11" s="144"/>
      <c r="H11" s="144" t="s">
        <v>54</v>
      </c>
      <c r="I11" s="357" t="s">
        <v>306</v>
      </c>
      <c r="J11" s="434" t="s">
        <v>305</v>
      </c>
      <c r="K11" s="425">
        <v>1993</v>
      </c>
      <c r="L11" s="359" t="s">
        <v>149</v>
      </c>
      <c r="M11" s="414">
        <v>3</v>
      </c>
      <c r="N11" s="410" t="s">
        <v>96</v>
      </c>
      <c r="O11" s="362"/>
      <c r="P11" s="363"/>
      <c r="Q11" s="428"/>
      <c r="R11" s="354"/>
      <c r="S11" s="364"/>
      <c r="T11" s="164"/>
      <c r="U11" s="364"/>
      <c r="V11" s="164"/>
      <c r="W11" s="364"/>
      <c r="X11" s="164"/>
      <c r="Y11" s="364"/>
      <c r="Z11" s="164"/>
      <c r="AA11" s="364"/>
      <c r="AB11" s="164"/>
      <c r="AC11" s="364"/>
      <c r="AD11" s="164"/>
      <c r="AE11" s="366"/>
      <c r="AF11" s="165">
        <f t="shared" si="0"/>
        <v>0</v>
      </c>
      <c r="AG11" s="165"/>
      <c r="AH11" s="427">
        <v>0.013599537037037035</v>
      </c>
      <c r="AI11" s="426">
        <f t="shared" si="1"/>
        <v>0.013599537037037035</v>
      </c>
      <c r="AJ11" s="347">
        <f t="shared" si="2"/>
        <v>0</v>
      </c>
      <c r="AK11" s="368">
        <f t="shared" si="3"/>
        <v>0</v>
      </c>
      <c r="AL11" s="369">
        <v>5</v>
      </c>
      <c r="AM11" s="370">
        <f>IF(ISNA(VLOOKUP(AL11,'[10]очки'!$A:$B,2,0)),0,IF(AJ11&gt;1,0,VLOOKUP(AL11,'[10]очки'!$A:$B,2,0)))</f>
        <v>83</v>
      </c>
      <c r="AN11" s="371">
        <f t="shared" si="4"/>
        <v>1.5083440308087284</v>
      </c>
      <c r="AO11" s="171"/>
      <c r="AP11" s="250"/>
      <c r="AQ11" s="234"/>
      <c r="AR11" s="251"/>
    </row>
    <row r="12" spans="1:44" ht="22.5">
      <c r="A12" s="353">
        <v>6</v>
      </c>
      <c r="B12" s="354"/>
      <c r="C12" s="333" t="s">
        <v>108</v>
      </c>
      <c r="D12" s="433">
        <v>405</v>
      </c>
      <c r="E12" s="47" t="s">
        <v>304</v>
      </c>
      <c r="F12" s="334"/>
      <c r="G12" s="47"/>
      <c r="H12" s="47" t="s">
        <v>39</v>
      </c>
      <c r="I12" s="335" t="s">
        <v>303</v>
      </c>
      <c r="J12" s="432" t="s">
        <v>302</v>
      </c>
      <c r="K12" s="431">
        <v>1992</v>
      </c>
      <c r="L12" s="337" t="s">
        <v>250</v>
      </c>
      <c r="M12" s="430">
        <v>30</v>
      </c>
      <c r="N12" s="429" t="s">
        <v>96</v>
      </c>
      <c r="O12" s="362"/>
      <c r="P12" s="363"/>
      <c r="Q12" s="428"/>
      <c r="R12" s="354"/>
      <c r="S12" s="364"/>
      <c r="T12" s="164"/>
      <c r="U12" s="364"/>
      <c r="V12" s="164"/>
      <c r="W12" s="364"/>
      <c r="X12" s="164"/>
      <c r="Y12" s="364"/>
      <c r="Z12" s="164"/>
      <c r="AA12" s="364"/>
      <c r="AB12" s="164"/>
      <c r="AC12" s="364"/>
      <c r="AD12" s="164"/>
      <c r="AE12" s="366"/>
      <c r="AF12" s="165">
        <f t="shared" si="0"/>
        <v>0</v>
      </c>
      <c r="AG12" s="165"/>
      <c r="AH12" s="427">
        <v>0.01635416666666667</v>
      </c>
      <c r="AI12" s="426">
        <f t="shared" si="1"/>
        <v>0.01635416666666667</v>
      </c>
      <c r="AJ12" s="347">
        <f t="shared" si="2"/>
        <v>0</v>
      </c>
      <c r="AK12" s="368">
        <f t="shared" si="3"/>
        <v>0</v>
      </c>
      <c r="AL12" s="369">
        <v>6</v>
      </c>
      <c r="AM12" s="370">
        <f>IF(ISNA(VLOOKUP(AL12,'[10]очки'!$A:$B,2,0)),0,IF(AJ12&gt;1,0,VLOOKUP(AL12,'[10]очки'!$A:$B,2,0)))</f>
        <v>79</v>
      </c>
      <c r="AN12" s="371">
        <f t="shared" si="4"/>
        <v>1.813863928112965</v>
      </c>
      <c r="AO12" s="171"/>
      <c r="AP12" s="250"/>
      <c r="AQ12" s="234"/>
      <c r="AR12" s="251"/>
    </row>
    <row r="13" spans="1:44" ht="13.5" thickBot="1">
      <c r="A13" s="381">
        <v>7</v>
      </c>
      <c r="B13" s="382"/>
      <c r="C13" s="406">
        <v>1</v>
      </c>
      <c r="D13" s="384">
        <v>402</v>
      </c>
      <c r="E13" s="73" t="s">
        <v>48</v>
      </c>
      <c r="F13" s="407" t="s">
        <v>49</v>
      </c>
      <c r="G13" s="73"/>
      <c r="H13" s="73" t="s">
        <v>50</v>
      </c>
      <c r="I13" s="408" t="s">
        <v>301</v>
      </c>
      <c r="J13" s="386" t="s">
        <v>300</v>
      </c>
      <c r="K13" s="425">
        <v>1993</v>
      </c>
      <c r="L13" s="410" t="s">
        <v>219</v>
      </c>
      <c r="M13" s="414">
        <v>10</v>
      </c>
      <c r="N13" s="410" t="s">
        <v>96</v>
      </c>
      <c r="O13" s="392"/>
      <c r="P13" s="393"/>
      <c r="Q13" s="424"/>
      <c r="R13" s="382"/>
      <c r="S13" s="394"/>
      <c r="T13" s="79"/>
      <c r="U13" s="394"/>
      <c r="V13" s="79"/>
      <c r="W13" s="394"/>
      <c r="X13" s="79"/>
      <c r="Y13" s="394"/>
      <c r="Z13" s="79"/>
      <c r="AA13" s="394"/>
      <c r="AB13" s="79"/>
      <c r="AC13" s="394"/>
      <c r="AD13" s="79"/>
      <c r="AE13" s="179"/>
      <c r="AF13" s="80">
        <f t="shared" si="0"/>
        <v>0</v>
      </c>
      <c r="AG13" s="80"/>
      <c r="AH13" s="423">
        <v>0.019363425925925923</v>
      </c>
      <c r="AI13" s="422">
        <f t="shared" si="1"/>
        <v>0.019363425925925923</v>
      </c>
      <c r="AJ13" s="398">
        <f t="shared" si="2"/>
        <v>0</v>
      </c>
      <c r="AK13" s="399">
        <f t="shared" si="3"/>
        <v>0</v>
      </c>
      <c r="AL13" s="400">
        <v>7</v>
      </c>
      <c r="AM13" s="401">
        <f>IF(ISNA(VLOOKUP(AL13,'[10]очки'!$A:$B,2,0)),0,IF(AJ13&gt;1,0,VLOOKUP(AL13,'[10]очки'!$A:$B,2,0)))</f>
        <v>75</v>
      </c>
      <c r="AN13" s="402">
        <f t="shared" si="4"/>
        <v>2.14762516046213</v>
      </c>
      <c r="AO13" s="188"/>
      <c r="AP13" s="258"/>
      <c r="AQ13" s="234"/>
      <c r="AR13" s="251"/>
    </row>
    <row r="14" spans="7:15" ht="12.75" outlineLevel="1">
      <c r="G14" s="105"/>
      <c r="H14" s="105"/>
      <c r="I14" s="105"/>
      <c r="J14" s="2"/>
      <c r="K14" s="11"/>
      <c r="L14" s="404" t="s">
        <v>203</v>
      </c>
      <c r="M14" s="106">
        <v>0</v>
      </c>
      <c r="N14" s="2"/>
      <c r="O14" s="106"/>
    </row>
    <row r="15" spans="1:42" ht="12.75" outlineLevel="1">
      <c r="A15" s="11"/>
      <c r="B15" s="11"/>
      <c r="C15" s="11"/>
      <c r="D15" s="11"/>
      <c r="E15" s="11"/>
      <c r="F15" s="11"/>
      <c r="G15" s="105"/>
      <c r="H15" s="105"/>
      <c r="I15" s="105"/>
      <c r="J15" s="273"/>
      <c r="K15" s="273"/>
      <c r="L15" s="273"/>
      <c r="M15" s="273"/>
      <c r="N15" s="106"/>
      <c r="O15" s="106"/>
      <c r="P15" s="274"/>
      <c r="Q15" s="275"/>
      <c r="R15" s="274"/>
      <c r="S15" s="275"/>
      <c r="T15" s="274"/>
      <c r="U15" s="275"/>
      <c r="V15" s="274"/>
      <c r="W15" s="275"/>
      <c r="X15" s="274"/>
      <c r="Y15" s="275"/>
      <c r="Z15" s="274"/>
      <c r="AA15" s="275"/>
      <c r="AB15" s="274"/>
      <c r="AC15" s="275"/>
      <c r="AD15" s="274"/>
      <c r="AE15" s="274"/>
      <c r="AF15" s="274"/>
      <c r="AG15" s="274"/>
      <c r="AH15" s="276" t="s">
        <v>125</v>
      </c>
      <c r="AI15" s="277"/>
      <c r="AJ15" s="278"/>
      <c r="AK15" s="278"/>
      <c r="AL15" s="279"/>
      <c r="AM15" s="279"/>
      <c r="AN15" s="280"/>
      <c r="AO15" s="281"/>
      <c r="AP15" s="281"/>
    </row>
    <row r="16" spans="1:42" s="104" customFormat="1" ht="15" outlineLevel="1">
      <c r="A16" s="104" t="s">
        <v>44</v>
      </c>
      <c r="C16" s="107"/>
      <c r="D16" s="107"/>
      <c r="E16" s="107"/>
      <c r="F16" s="107"/>
      <c r="G16" s="108"/>
      <c r="H16" s="108"/>
      <c r="I16" s="108"/>
      <c r="J16" s="108"/>
      <c r="K16" s="108"/>
      <c r="L16" s="108"/>
      <c r="M16" s="108"/>
      <c r="N16" s="109"/>
      <c r="O16" s="109"/>
      <c r="P16" s="110"/>
      <c r="Q16" s="114"/>
      <c r="R16" s="111"/>
      <c r="S16" s="114"/>
      <c r="T16" s="110"/>
      <c r="U16" s="114"/>
      <c r="V16" s="111"/>
      <c r="W16" s="114"/>
      <c r="X16" s="110"/>
      <c r="Y16" s="114"/>
      <c r="Z16" s="110"/>
      <c r="AA16" s="114"/>
      <c r="AB16" s="110"/>
      <c r="AC16" s="114"/>
      <c r="AD16" s="110"/>
      <c r="AE16" s="112"/>
      <c r="AF16" s="110"/>
      <c r="AG16" s="110"/>
      <c r="AH16" s="282"/>
      <c r="AI16" s="283"/>
      <c r="AJ16" s="115"/>
      <c r="AL16" s="284"/>
      <c r="AM16" s="284"/>
      <c r="AO16" s="116"/>
      <c r="AP16" s="116"/>
    </row>
    <row r="17" spans="1:43" s="104" customFormat="1" ht="15">
      <c r="A17" s="104" t="s">
        <v>126</v>
      </c>
      <c r="J17" s="285"/>
      <c r="K17" s="285"/>
      <c r="L17" s="285"/>
      <c r="M17" s="285"/>
      <c r="N17" s="285"/>
      <c r="O17" s="285"/>
      <c r="P17" s="286"/>
      <c r="Q17" s="287"/>
      <c r="R17" s="7"/>
      <c r="S17" s="287"/>
      <c r="U17" s="287"/>
      <c r="V17" s="512"/>
      <c r="W17" s="513"/>
      <c r="X17" s="513"/>
      <c r="Y17" s="513"/>
      <c r="Z17" s="513"/>
      <c r="AA17" s="513"/>
      <c r="AB17" s="513"/>
      <c r="AC17" s="287"/>
      <c r="AE17" s="288"/>
      <c r="AH17" s="289"/>
      <c r="AL17" s="284"/>
      <c r="AM17" s="284"/>
      <c r="AO17" s="116"/>
      <c r="AP17" s="116"/>
      <c r="AQ17" s="116"/>
    </row>
    <row r="18" spans="7:35" ht="12.75">
      <c r="G18" s="2"/>
      <c r="H18" s="2"/>
      <c r="I18" s="2"/>
      <c r="J18" s="4"/>
      <c r="K18" s="4"/>
      <c r="L18" s="4"/>
      <c r="M18" s="4"/>
      <c r="N18" s="5"/>
      <c r="O18" s="5"/>
      <c r="P18" s="6"/>
      <c r="AH18" s="290">
        <f>IF(LEFT(A4,9)="Предварит","Время опубликования:","")</f>
      </c>
      <c r="AI18" s="291">
        <f ca="1">IF(LEFT(A4,9)="Предварит",NOW(),"")</f>
      </c>
    </row>
  </sheetData>
  <sheetProtection password="C713" sheet="1"/>
  <mergeCells count="20">
    <mergeCell ref="A2:AP2"/>
    <mergeCell ref="A4:AO4"/>
    <mergeCell ref="A5:A6"/>
    <mergeCell ref="B5:B6"/>
    <mergeCell ref="C5:C6"/>
    <mergeCell ref="D5:D6"/>
    <mergeCell ref="E5:E6"/>
    <mergeCell ref="G5:G6"/>
    <mergeCell ref="H5:H6"/>
    <mergeCell ref="I5:I6"/>
    <mergeCell ref="P5:AO5"/>
    <mergeCell ref="AP5:AP6"/>
    <mergeCell ref="V17:AB17"/>
    <mergeCell ref="A1:AP1"/>
    <mergeCell ref="J5:J6"/>
    <mergeCell ref="K5:K6"/>
    <mergeCell ref="L5:L6"/>
    <mergeCell ref="M5:M6"/>
    <mergeCell ref="N5:N6"/>
    <mergeCell ref="O5:O6"/>
  </mergeCells>
  <printOptions/>
  <pageMargins left="0.24" right="0.35" top="0.24" bottom="0.21" header="0.3" footer="0.3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AS14"/>
  <sheetViews>
    <sheetView zoomScale="84" zoomScaleNormal="84" zoomScalePageLayoutView="0" workbookViewId="0" topLeftCell="L10">
      <selection activeCell="AW6" sqref="AW6"/>
    </sheetView>
  </sheetViews>
  <sheetFormatPr defaultColWidth="9.140625" defaultRowHeight="12.75" outlineLevelRow="1" outlineLevelCol="1"/>
  <cols>
    <col min="1" max="1" width="4.28125" style="2" customWidth="1"/>
    <col min="2" max="2" width="4.28125" style="2" hidden="1" customWidth="1" outlineLevel="1"/>
    <col min="3" max="3" width="3.7109375" style="2" hidden="1" customWidth="1" collapsed="1"/>
    <col min="4" max="4" width="4.421875" style="2" hidden="1" customWidth="1"/>
    <col min="5" max="5" width="15.140625" style="2" customWidth="1"/>
    <col min="6" max="6" width="24.140625" style="2" hidden="1" customWidth="1" outlineLevel="1"/>
    <col min="7" max="7" width="25.00390625" style="4" hidden="1" customWidth="1"/>
    <col min="8" max="8" width="18.00390625" style="4" hidden="1" customWidth="1" outlineLevel="1"/>
    <col min="9" max="9" width="6.421875" style="4" customWidth="1" collapsed="1"/>
    <col min="10" max="10" width="14.140625" style="5" customWidth="1"/>
    <col min="11" max="11" width="5.140625" style="5" hidden="1" customWidth="1"/>
    <col min="12" max="12" width="5.7109375" style="5" customWidth="1"/>
    <col min="13" max="13" width="5.8515625" style="5" hidden="1" customWidth="1" outlineLevel="1"/>
    <col min="14" max="14" width="3.421875" style="6" hidden="1" customWidth="1" outlineLevel="1"/>
    <col min="15" max="15" width="9.140625" style="6" hidden="1" customWidth="1" collapsed="1"/>
    <col min="16" max="16" width="9.00390625" style="2" hidden="1" customWidth="1"/>
    <col min="17" max="17" width="5.57421875" style="117" hidden="1" customWidth="1" outlineLevel="1"/>
    <col min="18" max="18" width="5.140625" style="2" bestFit="1" customWidth="1" collapsed="1"/>
    <col min="19" max="19" width="7.00390625" style="117" hidden="1" customWidth="1" outlineLevel="1"/>
    <col min="20" max="20" width="3.421875" style="2" customWidth="1" collapsed="1"/>
    <col min="21" max="21" width="5.57421875" style="117" hidden="1" customWidth="1" outlineLevel="1"/>
    <col min="22" max="22" width="5.140625" style="2" bestFit="1" customWidth="1" collapsed="1"/>
    <col min="23" max="23" width="7.00390625" style="117" hidden="1" customWidth="1" outlineLevel="1"/>
    <col min="24" max="24" width="5.140625" style="2" customWidth="1" collapsed="1"/>
    <col min="25" max="25" width="5.57421875" style="117" hidden="1" customWidth="1" outlineLevel="1"/>
    <col min="26" max="26" width="5.140625" style="2" customWidth="1" collapsed="1"/>
    <col min="27" max="27" width="5.57421875" style="117" hidden="1" customWidth="1" outlineLevel="1"/>
    <col min="28" max="28" width="5.00390625" style="2" customWidth="1" collapsed="1"/>
    <col min="29" max="29" width="5.57421875" style="117" hidden="1" customWidth="1" outlineLevel="1"/>
    <col min="30" max="30" width="5.140625" style="2" customWidth="1" collapsed="1"/>
    <col min="31" max="31" width="8.28125" style="2" hidden="1" customWidth="1" outlineLevel="1"/>
    <col min="32" max="33" width="6.57421875" style="2" hidden="1" customWidth="1" outlineLevel="1"/>
    <col min="34" max="34" width="11.00390625" style="218" customWidth="1" collapsed="1"/>
    <col min="35" max="35" width="11.8515625" style="292" customWidth="1"/>
    <col min="36" max="37" width="3.00390625" style="2" customWidth="1"/>
    <col min="38" max="38" width="5.28125" style="220" customWidth="1"/>
    <col min="39" max="39" width="4.7109375" style="220" customWidth="1" outlineLevel="1"/>
    <col min="40" max="40" width="10.7109375" style="96" customWidth="1" outlineLevel="1"/>
    <col min="41" max="41" width="3.140625" style="2" hidden="1" customWidth="1" outlineLevel="1"/>
    <col min="42" max="42" width="7.421875" style="2" customWidth="1" collapsed="1"/>
    <col min="43" max="45" width="9.140625" style="2" hidden="1" customWidth="1" outlineLevel="1"/>
    <col min="46" max="46" width="9.140625" style="2" customWidth="1" collapsed="1"/>
    <col min="47" max="16384" width="9.140625" style="2" customWidth="1"/>
  </cols>
  <sheetData>
    <row r="1" spans="1:44" ht="54" customHeight="1">
      <c r="A1" s="508" t="str">
        <f>'[10]tmp'!A1</f>
        <v>КОМИТЕТ ПО ФИЗИЧЕСКОЙ КУЛЬТУРЕ, СПОРТУ И МОЛОДЁЖНОЙ ПОЛИТИКЕ ГОРОДА ПЕНЗЫ
ФЕДЕРАЦИЯ СПОРТИВНОГО ТУРИЗМА ПЕНЗЕНСКОЙ ОБЛАСТИ
ЦЕНТР ДЕТСКОГО ЮНОШЕСКОГО ТУРИЗМА И ЭКСКУРСИЙ ГОРОДА ПЕНЗЫ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8"/>
      <c r="AA1" s="508"/>
      <c r="AB1" s="508"/>
      <c r="AC1" s="508"/>
      <c r="AD1" s="508"/>
      <c r="AE1" s="508"/>
      <c r="AF1" s="508"/>
      <c r="AG1" s="508"/>
      <c r="AH1" s="508"/>
      <c r="AI1" s="508"/>
      <c r="AJ1" s="508"/>
      <c r="AK1" s="508"/>
      <c r="AL1" s="508"/>
      <c r="AM1" s="508"/>
      <c r="AN1" s="508"/>
      <c r="AO1" s="508"/>
      <c r="AP1" s="508"/>
      <c r="AQ1" s="1"/>
      <c r="AR1" s="1"/>
    </row>
    <row r="2" spans="1:44" ht="54" customHeight="1" thickBot="1">
      <c r="A2" s="471" t="str">
        <f>'[10]tmp'!A2</f>
        <v>ПЕРВЕНСТВО ГОРОДА ПО СПОРТИВНОМУ ТУРИЗМУ
(ДИСЦИПЛНА ДИСТАНЦИИ-ПЕШЕХОДНЫЕ)
НОМЕР-КОД ВИДА СПОРТА 0840005411Я</v>
      </c>
      <c r="B2" s="509"/>
      <c r="C2" s="471"/>
      <c r="D2" s="471"/>
      <c r="E2" s="471"/>
      <c r="F2" s="509"/>
      <c r="G2" s="509"/>
      <c r="H2" s="471"/>
      <c r="I2" s="471"/>
      <c r="J2" s="471"/>
      <c r="K2" s="471"/>
      <c r="L2" s="471"/>
      <c r="M2" s="471"/>
      <c r="N2" s="471"/>
      <c r="O2" s="509"/>
      <c r="P2" s="509"/>
      <c r="Q2" s="509"/>
      <c r="R2" s="471"/>
      <c r="S2" s="509"/>
      <c r="T2" s="471"/>
      <c r="U2" s="509"/>
      <c r="V2" s="471"/>
      <c r="W2" s="509"/>
      <c r="X2" s="471"/>
      <c r="Y2" s="509"/>
      <c r="Z2" s="471"/>
      <c r="AA2" s="509"/>
      <c r="AB2" s="471"/>
      <c r="AC2" s="509"/>
      <c r="AD2" s="471"/>
      <c r="AE2" s="509"/>
      <c r="AF2" s="509"/>
      <c r="AG2" s="509"/>
      <c r="AH2" s="471"/>
      <c r="AI2" s="471"/>
      <c r="AJ2" s="471"/>
      <c r="AK2" s="471"/>
      <c r="AL2" s="471"/>
      <c r="AM2" s="471"/>
      <c r="AN2" s="471"/>
      <c r="AO2" s="471"/>
      <c r="AP2" s="471"/>
      <c r="AQ2" s="1"/>
      <c r="AR2" s="1"/>
    </row>
    <row r="3" spans="1:44" ht="13.5" thickTop="1">
      <c r="A3" s="3" t="str">
        <f>ShapkaData</f>
        <v>15-17 апреля 2011 года</v>
      </c>
      <c r="B3" s="3"/>
      <c r="C3" s="3"/>
      <c r="D3" s="3"/>
      <c r="E3" s="3"/>
      <c r="F3" s="3"/>
      <c r="G3" s="2"/>
      <c r="H3" s="2"/>
      <c r="I3" s="2"/>
      <c r="J3" s="4"/>
      <c r="K3" s="4"/>
      <c r="L3" s="4"/>
      <c r="M3" s="4"/>
      <c r="N3" s="5"/>
      <c r="O3" s="5"/>
      <c r="P3" s="6"/>
      <c r="R3" s="7"/>
      <c r="V3" s="7"/>
      <c r="AI3" s="219"/>
      <c r="AK3" s="96"/>
      <c r="AM3" s="221"/>
      <c r="AN3" s="9"/>
      <c r="AO3" s="10"/>
      <c r="AP3" s="9" t="str">
        <f>ShapkaWhere</f>
        <v>г. Пенза, Ахунский лесной массив</v>
      </c>
      <c r="AQ3" s="11"/>
      <c r="AR3" s="12"/>
    </row>
    <row r="4" spans="1:44" ht="62.25" customHeight="1" thickBot="1">
      <c r="A4" s="472" t="s">
        <v>316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472"/>
      <c r="Y4" s="472"/>
      <c r="Z4" s="472"/>
      <c r="AA4" s="472"/>
      <c r="AB4" s="472"/>
      <c r="AC4" s="472"/>
      <c r="AD4" s="472"/>
      <c r="AE4" s="472"/>
      <c r="AF4" s="472"/>
      <c r="AG4" s="472"/>
      <c r="AH4" s="472"/>
      <c r="AI4" s="472"/>
      <c r="AJ4" s="472"/>
      <c r="AK4" s="472"/>
      <c r="AL4" s="472"/>
      <c r="AM4" s="472"/>
      <c r="AN4" s="472"/>
      <c r="AO4" s="472"/>
      <c r="AP4" s="222"/>
      <c r="AQ4" s="13"/>
      <c r="AR4" s="13"/>
    </row>
    <row r="5" spans="1:45" ht="17.25" customHeight="1" thickBot="1">
      <c r="A5" s="473" t="s">
        <v>5</v>
      </c>
      <c r="B5" s="479" t="s">
        <v>85</v>
      </c>
      <c r="C5" s="477" t="s">
        <v>86</v>
      </c>
      <c r="D5" s="479" t="s">
        <v>8</v>
      </c>
      <c r="E5" s="481" t="s">
        <v>9</v>
      </c>
      <c r="F5" s="122"/>
      <c r="G5" s="483" t="s">
        <v>11</v>
      </c>
      <c r="H5" s="485" t="s">
        <v>12</v>
      </c>
      <c r="I5" s="458" t="s">
        <v>87</v>
      </c>
      <c r="J5" s="460" t="s">
        <v>88</v>
      </c>
      <c r="K5" s="458" t="s">
        <v>89</v>
      </c>
      <c r="L5" s="485" t="s">
        <v>90</v>
      </c>
      <c r="M5" s="516" t="s">
        <v>91</v>
      </c>
      <c r="N5" s="518" t="s">
        <v>92</v>
      </c>
      <c r="O5" s="500" t="s">
        <v>93</v>
      </c>
      <c r="P5" s="465" t="s">
        <v>94</v>
      </c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6"/>
      <c r="AJ5" s="466"/>
      <c r="AK5" s="466"/>
      <c r="AL5" s="466"/>
      <c r="AM5" s="466"/>
      <c r="AN5" s="466"/>
      <c r="AO5" s="467"/>
      <c r="AP5" s="468" t="s">
        <v>95</v>
      </c>
      <c r="AQ5" s="13"/>
      <c r="AR5" s="13" t="s">
        <v>96</v>
      </c>
      <c r="AS5" s="2" t="s">
        <v>97</v>
      </c>
    </row>
    <row r="6" spans="1:45" ht="140.25" customHeight="1" thickBot="1">
      <c r="A6" s="494"/>
      <c r="B6" s="495"/>
      <c r="C6" s="496"/>
      <c r="D6" s="495"/>
      <c r="E6" s="497"/>
      <c r="F6" s="227" t="s">
        <v>10</v>
      </c>
      <c r="G6" s="498"/>
      <c r="H6" s="499"/>
      <c r="I6" s="490"/>
      <c r="J6" s="491"/>
      <c r="K6" s="490"/>
      <c r="L6" s="499"/>
      <c r="M6" s="517"/>
      <c r="N6" s="519"/>
      <c r="O6" s="501"/>
      <c r="P6" s="228" t="s">
        <v>98</v>
      </c>
      <c r="Q6" s="229" t="s">
        <v>18</v>
      </c>
      <c r="R6" s="23" t="s">
        <v>239</v>
      </c>
      <c r="S6" s="229" t="s">
        <v>18</v>
      </c>
      <c r="T6" s="25" t="s">
        <v>240</v>
      </c>
      <c r="U6" s="229" t="s">
        <v>18</v>
      </c>
      <c r="V6" s="25" t="s">
        <v>241</v>
      </c>
      <c r="W6" s="229" t="s">
        <v>18</v>
      </c>
      <c r="X6" s="25" t="s">
        <v>275</v>
      </c>
      <c r="Y6" s="229" t="s">
        <v>18</v>
      </c>
      <c r="Z6" s="25" t="s">
        <v>243</v>
      </c>
      <c r="AA6" s="229" t="s">
        <v>18</v>
      </c>
      <c r="AB6" s="25" t="s">
        <v>244</v>
      </c>
      <c r="AC6" s="229" t="s">
        <v>18</v>
      </c>
      <c r="AD6" s="25" t="s">
        <v>245</v>
      </c>
      <c r="AE6" s="35" t="s">
        <v>26</v>
      </c>
      <c r="AF6" s="230" t="s">
        <v>104</v>
      </c>
      <c r="AG6" s="230" t="s">
        <v>105</v>
      </c>
      <c r="AH6" s="231" t="s">
        <v>27</v>
      </c>
      <c r="AI6" s="32" t="s">
        <v>94</v>
      </c>
      <c r="AJ6" s="31" t="s">
        <v>31</v>
      </c>
      <c r="AK6" s="33" t="s">
        <v>106</v>
      </c>
      <c r="AL6" s="232" t="s">
        <v>33</v>
      </c>
      <c r="AM6" s="233" t="s">
        <v>37</v>
      </c>
      <c r="AN6" s="35" t="s">
        <v>34</v>
      </c>
      <c r="AO6" s="36" t="s">
        <v>107</v>
      </c>
      <c r="AP6" s="489" t="s">
        <v>95</v>
      </c>
      <c r="AQ6" s="234" t="s">
        <v>36</v>
      </c>
      <c r="AR6" s="330">
        <v>0.03819444444444444</v>
      </c>
      <c r="AS6" s="330">
        <v>0.03819444444444444</v>
      </c>
    </row>
    <row r="7" spans="1:42" ht="22.5">
      <c r="A7" s="331">
        <v>1</v>
      </c>
      <c r="B7" s="332"/>
      <c r="C7" s="333">
        <v>1</v>
      </c>
      <c r="D7" s="433">
        <v>401</v>
      </c>
      <c r="E7" s="47" t="s">
        <v>53</v>
      </c>
      <c r="F7" s="334"/>
      <c r="G7" s="47"/>
      <c r="H7" s="47" t="s">
        <v>54</v>
      </c>
      <c r="I7" s="335" t="s">
        <v>317</v>
      </c>
      <c r="J7" s="432" t="s">
        <v>318</v>
      </c>
      <c r="K7" s="440">
        <v>1991</v>
      </c>
      <c r="L7" s="445" t="s">
        <v>149</v>
      </c>
      <c r="M7" s="446">
        <v>3</v>
      </c>
      <c r="N7" s="337" t="s">
        <v>97</v>
      </c>
      <c r="O7" s="340"/>
      <c r="P7" s="341"/>
      <c r="Q7" s="342"/>
      <c r="R7" s="343"/>
      <c r="S7" s="342"/>
      <c r="T7" s="53"/>
      <c r="U7" s="342"/>
      <c r="V7" s="53"/>
      <c r="W7" s="342"/>
      <c r="X7" s="53"/>
      <c r="Y7" s="342"/>
      <c r="Z7" s="53"/>
      <c r="AA7" s="342"/>
      <c r="AB7" s="53"/>
      <c r="AC7" s="342"/>
      <c r="AD7" s="53"/>
      <c r="AE7" s="344"/>
      <c r="AF7" s="54">
        <f>SUM(Q7,S7,U7,W7,Y7,AA7,AC7)</f>
        <v>0</v>
      </c>
      <c r="AG7" s="54"/>
      <c r="AH7" s="447">
        <v>0.01650462962962962</v>
      </c>
      <c r="AI7" s="346">
        <f>IF(AH7&lt;&gt;"",IF(AH7="сход","сход",IF(OR(AND(N7="м",AH7&gt;$AR$6),AND(N7="ж",AH7&gt;$AS$6)),"прев. КВ",IF(AK7&gt;0,"сн с этапов",AH7))),"не фин.")</f>
        <v>0.01650462962962962</v>
      </c>
      <c r="AJ7" s="347">
        <f>IF(ISNUMBER(AI7),0,IF(AI7="прев. КВ",2,IF(AI7="сн с этапов",1,IF(AI7="не фин.",4,3))))</f>
        <v>0</v>
      </c>
      <c r="AK7" s="348">
        <f>COUNTIF(R7:AD7,"сн")</f>
        <v>0</v>
      </c>
      <c r="AL7" s="349">
        <v>1</v>
      </c>
      <c r="AM7" s="350">
        <f>IF(ISNA(VLOOKUP(AL7,'[10]очки'!$A:$B,2,0)),0,IF(AJ7&gt;1,0,VLOOKUP(AL7,'[10]очки'!$A:$B,2,0)))</f>
        <v>100</v>
      </c>
      <c r="AN7" s="351">
        <f>IF(AJ7=0,AI7/SMALL($AI$7:$AI$10,1),"")</f>
        <v>1</v>
      </c>
      <c r="AO7" s="352"/>
      <c r="AP7" s="331"/>
    </row>
    <row r="8" spans="1:44" ht="22.5">
      <c r="A8" s="353">
        <v>2</v>
      </c>
      <c r="B8" s="354"/>
      <c r="C8" s="355">
        <v>1</v>
      </c>
      <c r="D8" s="435">
        <v>402</v>
      </c>
      <c r="E8" s="144" t="s">
        <v>48</v>
      </c>
      <c r="F8" s="356" t="s">
        <v>49</v>
      </c>
      <c r="G8" s="144"/>
      <c r="H8" s="144" t="s">
        <v>50</v>
      </c>
      <c r="I8" s="357" t="s">
        <v>319</v>
      </c>
      <c r="J8" s="434" t="s">
        <v>320</v>
      </c>
      <c r="K8" s="436">
        <v>1992</v>
      </c>
      <c r="L8" s="448" t="s">
        <v>250</v>
      </c>
      <c r="M8" s="449">
        <v>30</v>
      </c>
      <c r="N8" s="359" t="s">
        <v>97</v>
      </c>
      <c r="O8" s="362"/>
      <c r="P8" s="363"/>
      <c r="Q8" s="364"/>
      <c r="R8" s="365"/>
      <c r="S8" s="364"/>
      <c r="T8" s="164"/>
      <c r="U8" s="364"/>
      <c r="V8" s="164"/>
      <c r="W8" s="364"/>
      <c r="X8" s="164"/>
      <c r="Y8" s="364"/>
      <c r="Z8" s="164"/>
      <c r="AA8" s="364"/>
      <c r="AB8" s="164"/>
      <c r="AC8" s="364"/>
      <c r="AD8" s="164"/>
      <c r="AE8" s="366"/>
      <c r="AF8" s="165">
        <f>SUM(Q8,S8,U8,W8,Y8,AA8,AC8)</f>
        <v>0</v>
      </c>
      <c r="AG8" s="165"/>
      <c r="AH8" s="450">
        <v>0.01751157407407407</v>
      </c>
      <c r="AI8" s="346">
        <f>IF(AH8&lt;&gt;"",IF(AH8="сход","сход",IF(OR(AND(N8="м",AH8&gt;$AR$6),AND(N8="ж",AH8&gt;$AS$6)),"прев. КВ",IF(AK8&gt;0,"сн с этапов",AH8))),"не фин.")</f>
        <v>0.01751157407407407</v>
      </c>
      <c r="AJ8" s="347">
        <f>IF(ISNUMBER(AI8),0,IF(AI8="прев. КВ",2,IF(AI8="сн с этапов",1,IF(AI8="не фин.",4,3))))</f>
        <v>0</v>
      </c>
      <c r="AK8" s="368">
        <f>COUNTIF(R8:AD8,"сн")</f>
        <v>0</v>
      </c>
      <c r="AL8" s="369">
        <v>2</v>
      </c>
      <c r="AM8" s="370">
        <f>IF(ISNA(VLOOKUP(AL8,'[10]очки'!$A:$B,2,0)),0,IF(AJ8&gt;1,0,VLOOKUP(AL8,'[10]очки'!$A:$B,2,0)))</f>
        <v>95</v>
      </c>
      <c r="AN8" s="371">
        <f>IF(AJ8=0,AI8/SMALL($AI$7:$AI$10,1),"")</f>
        <v>1.0610098176718097</v>
      </c>
      <c r="AO8" s="372"/>
      <c r="AP8" s="353"/>
      <c r="AQ8" s="234"/>
      <c r="AR8" s="251"/>
    </row>
    <row r="9" spans="1:44" ht="12.75">
      <c r="A9" s="353">
        <v>3</v>
      </c>
      <c r="B9" s="354"/>
      <c r="C9" s="355" t="s">
        <v>108</v>
      </c>
      <c r="D9" s="435">
        <v>401</v>
      </c>
      <c r="E9" s="144" t="s">
        <v>53</v>
      </c>
      <c r="F9" s="356"/>
      <c r="G9" s="144"/>
      <c r="H9" s="144" t="s">
        <v>54</v>
      </c>
      <c r="I9" s="357" t="s">
        <v>321</v>
      </c>
      <c r="J9" s="434" t="s">
        <v>322</v>
      </c>
      <c r="K9" s="436">
        <v>1993</v>
      </c>
      <c r="L9" s="448" t="s">
        <v>149</v>
      </c>
      <c r="M9" s="449">
        <v>3</v>
      </c>
      <c r="N9" s="359" t="s">
        <v>97</v>
      </c>
      <c r="O9" s="362"/>
      <c r="P9" s="363"/>
      <c r="Q9" s="364"/>
      <c r="R9" s="365"/>
      <c r="S9" s="364"/>
      <c r="T9" s="164"/>
      <c r="U9" s="364"/>
      <c r="V9" s="164"/>
      <c r="W9" s="364"/>
      <c r="X9" s="164"/>
      <c r="Y9" s="364"/>
      <c r="Z9" s="164"/>
      <c r="AA9" s="364"/>
      <c r="AB9" s="164"/>
      <c r="AC9" s="364"/>
      <c r="AD9" s="164"/>
      <c r="AE9" s="366"/>
      <c r="AF9" s="165">
        <f>SUM(Q9,S9,U9,W9,Y9,AA9,AC9)</f>
        <v>0</v>
      </c>
      <c r="AG9" s="165"/>
      <c r="AH9" s="450">
        <v>0.0245601851851852</v>
      </c>
      <c r="AI9" s="346">
        <f>IF(AH9&lt;&gt;"",IF(AH9="сход","сход",IF(OR(AND(N9="м",AH9&gt;$AR$6),AND(N9="ж",AH9&gt;$AS$6)),"прев. КВ",IF(AK9&gt;0,"сн с этапов",AH9))),"не фин.")</f>
        <v>0.0245601851851852</v>
      </c>
      <c r="AJ9" s="347">
        <f>IF(ISNUMBER(AI9),0,IF(AI9="прев. КВ",2,IF(AI9="сн с этапов",1,IF(AI9="не фин.",4,3))))</f>
        <v>0</v>
      </c>
      <c r="AK9" s="368">
        <f>COUNTIF(R9:AD9,"сн")</f>
        <v>0</v>
      </c>
      <c r="AL9" s="369">
        <v>3</v>
      </c>
      <c r="AM9" s="370">
        <f>IF(ISNA(VLOOKUP(AL9,'[10]очки'!$A:$B,2,0)),0,IF(AJ9&gt;1,0,VLOOKUP(AL9,'[10]очки'!$A:$B,2,0)))</f>
        <v>91</v>
      </c>
      <c r="AN9" s="371">
        <f>IF(AJ9=0,AI9/SMALL($AI$7:$AI$10,1),"")</f>
        <v>1.488078541374476</v>
      </c>
      <c r="AO9" s="372"/>
      <c r="AP9" s="353"/>
      <c r="AQ9" s="234"/>
      <c r="AR9" s="251"/>
    </row>
    <row r="10" spans="1:44" ht="13.5" thickBot="1">
      <c r="A10" s="381">
        <v>4</v>
      </c>
      <c r="B10" s="382"/>
      <c r="C10" s="406" t="s">
        <v>108</v>
      </c>
      <c r="D10" s="384">
        <v>401</v>
      </c>
      <c r="E10" s="73" t="s">
        <v>53</v>
      </c>
      <c r="F10" s="407"/>
      <c r="G10" s="73"/>
      <c r="H10" s="73" t="s">
        <v>54</v>
      </c>
      <c r="I10" s="408" t="s">
        <v>323</v>
      </c>
      <c r="J10" s="386" t="s">
        <v>324</v>
      </c>
      <c r="K10" s="425">
        <v>1989</v>
      </c>
      <c r="L10" s="451" t="s">
        <v>149</v>
      </c>
      <c r="M10" s="452">
        <v>3</v>
      </c>
      <c r="N10" s="410" t="s">
        <v>97</v>
      </c>
      <c r="O10" s="392"/>
      <c r="P10" s="393"/>
      <c r="Q10" s="394"/>
      <c r="R10" s="395"/>
      <c r="S10" s="394"/>
      <c r="T10" s="79"/>
      <c r="U10" s="394"/>
      <c r="V10" s="79"/>
      <c r="W10" s="394"/>
      <c r="X10" s="79"/>
      <c r="Y10" s="394"/>
      <c r="Z10" s="79"/>
      <c r="AA10" s="394"/>
      <c r="AB10" s="79"/>
      <c r="AC10" s="394"/>
      <c r="AD10" s="79"/>
      <c r="AE10" s="179"/>
      <c r="AF10" s="80">
        <f>SUM(Q10,S10,U10,W10,Y10,AA10,AC10)</f>
        <v>0</v>
      </c>
      <c r="AG10" s="80"/>
      <c r="AH10" s="453">
        <v>0.03207175925925926</v>
      </c>
      <c r="AI10" s="397">
        <f>IF(AH10&lt;&gt;"",IF(AH10="сход","сход",IF(OR(AND(N10="м",AH10&gt;$AR$6),AND(N10="ж",AH10&gt;$AS$6)),"прев. КВ",IF(AK10&gt;0,"сн с этапов",AH10))),"не фин.")</f>
        <v>0.03207175925925926</v>
      </c>
      <c r="AJ10" s="398">
        <f>IF(ISNUMBER(AI10),0,IF(AI10="прев. КВ",2,IF(AI10="сн с этапов",1,IF(AI10="не фин.",4,3))))</f>
        <v>0</v>
      </c>
      <c r="AK10" s="399">
        <f>COUNTIF(R10:AD10,"сн")</f>
        <v>0</v>
      </c>
      <c r="AL10" s="400">
        <v>4</v>
      </c>
      <c r="AM10" s="401">
        <f>IF(ISNA(VLOOKUP(AL10,'[10]очки'!$A:$B,2,0)),0,IF(AJ10&gt;1,0,VLOOKUP(AL10,'[10]очки'!$A:$B,2,0)))</f>
        <v>87</v>
      </c>
      <c r="AN10" s="402">
        <f>IF(AJ10=0,AI10/SMALL($AI$7:$AI$10,1),"")</f>
        <v>1.9431977559607305</v>
      </c>
      <c r="AO10" s="403"/>
      <c r="AP10" s="381"/>
      <c r="AQ10" s="234"/>
      <c r="AR10" s="251"/>
    </row>
    <row r="11" spans="1:42" ht="12.75" outlineLevel="1">
      <c r="A11" s="11"/>
      <c r="B11" s="11"/>
      <c r="C11" s="11"/>
      <c r="D11" s="11"/>
      <c r="E11" s="11"/>
      <c r="F11" s="11"/>
      <c r="G11" s="105"/>
      <c r="H11" s="105"/>
      <c r="I11" s="105"/>
      <c r="J11" s="273"/>
      <c r="K11" s="273"/>
      <c r="L11" s="273"/>
      <c r="M11" s="273"/>
      <c r="N11" s="106"/>
      <c r="O11" s="106"/>
      <c r="P11" s="274"/>
      <c r="Q11" s="275"/>
      <c r="R11" s="274"/>
      <c r="S11" s="275"/>
      <c r="T11" s="274"/>
      <c r="U11" s="275"/>
      <c r="V11" s="274"/>
      <c r="W11" s="275"/>
      <c r="X11" s="274"/>
      <c r="Y11" s="275"/>
      <c r="Z11" s="274"/>
      <c r="AA11" s="275"/>
      <c r="AB11" s="274"/>
      <c r="AC11" s="275"/>
      <c r="AD11" s="274"/>
      <c r="AE11" s="274"/>
      <c r="AF11" s="274"/>
      <c r="AG11" s="274"/>
      <c r="AH11" s="276" t="s">
        <v>125</v>
      </c>
      <c r="AI11" s="277"/>
      <c r="AJ11" s="278"/>
      <c r="AK11" s="278"/>
      <c r="AL11" s="279"/>
      <c r="AM11" s="279"/>
      <c r="AN11" s="280"/>
      <c r="AO11" s="281"/>
      <c r="AP11" s="281"/>
    </row>
    <row r="12" spans="1:42" s="104" customFormat="1" ht="15" outlineLevel="1">
      <c r="A12" s="104" t="s">
        <v>44</v>
      </c>
      <c r="C12" s="107"/>
      <c r="D12" s="107"/>
      <c r="E12" s="107"/>
      <c r="F12" s="107"/>
      <c r="G12" s="108"/>
      <c r="H12" s="108"/>
      <c r="I12" s="108"/>
      <c r="J12" s="108"/>
      <c r="K12" s="108"/>
      <c r="L12" s="108"/>
      <c r="M12" s="108"/>
      <c r="N12" s="109"/>
      <c r="O12" s="109"/>
      <c r="P12" s="110"/>
      <c r="Q12" s="114"/>
      <c r="R12" s="111"/>
      <c r="S12" s="114"/>
      <c r="T12" s="110"/>
      <c r="U12" s="114"/>
      <c r="V12" s="111"/>
      <c r="W12" s="114"/>
      <c r="X12" s="110"/>
      <c r="Y12" s="114"/>
      <c r="Z12" s="110"/>
      <c r="AA12" s="114"/>
      <c r="AB12" s="110"/>
      <c r="AC12" s="114"/>
      <c r="AD12" s="110"/>
      <c r="AE12" s="112"/>
      <c r="AF12" s="110"/>
      <c r="AG12" s="110"/>
      <c r="AH12" s="282"/>
      <c r="AI12" s="283"/>
      <c r="AJ12" s="115"/>
      <c r="AL12" s="284"/>
      <c r="AM12" s="284"/>
      <c r="AO12" s="116"/>
      <c r="AP12" s="116"/>
    </row>
    <row r="13" spans="1:43" s="104" customFormat="1" ht="15">
      <c r="A13" s="104" t="s">
        <v>126</v>
      </c>
      <c r="J13" s="285"/>
      <c r="K13" s="285"/>
      <c r="L13" s="285"/>
      <c r="M13" s="285"/>
      <c r="N13" s="285"/>
      <c r="O13" s="285"/>
      <c r="P13" s="286"/>
      <c r="Q13" s="287"/>
      <c r="R13" s="7"/>
      <c r="S13" s="287"/>
      <c r="U13" s="287"/>
      <c r="V13" s="416"/>
      <c r="W13" s="454"/>
      <c r="X13" s="454"/>
      <c r="Y13" s="454"/>
      <c r="Z13" s="454"/>
      <c r="AA13" s="454"/>
      <c r="AB13" s="454"/>
      <c r="AC13" s="287"/>
      <c r="AE13" s="288"/>
      <c r="AH13" s="289"/>
      <c r="AL13" s="284"/>
      <c r="AM13" s="284"/>
      <c r="AO13" s="116"/>
      <c r="AP13" s="116"/>
      <c r="AQ13" s="116"/>
    </row>
    <row r="14" spans="7:35" ht="12.75">
      <c r="G14" s="2"/>
      <c r="H14" s="2"/>
      <c r="I14" s="2"/>
      <c r="J14" s="4"/>
      <c r="K14" s="4"/>
      <c r="L14" s="4"/>
      <c r="M14" s="4"/>
      <c r="N14" s="5"/>
      <c r="O14" s="5"/>
      <c r="P14" s="6"/>
      <c r="AH14" s="290">
        <f>IF(LEFT(A4,9)="Предварит","Время опубликования:","")</f>
      </c>
      <c r="AI14" s="291">
        <f ca="1">IF(LEFT(A4,9)="Предварит",NOW(),"")</f>
      </c>
    </row>
  </sheetData>
  <sheetProtection password="C713" sheet="1"/>
  <mergeCells count="19">
    <mergeCell ref="A1:AP1"/>
    <mergeCell ref="A2:AP2"/>
    <mergeCell ref="A4:AO4"/>
    <mergeCell ref="A5:A6"/>
    <mergeCell ref="B5:B6"/>
    <mergeCell ref="C5:C6"/>
    <mergeCell ref="D5:D6"/>
    <mergeCell ref="E5:E6"/>
    <mergeCell ref="G5:G6"/>
    <mergeCell ref="H5:H6"/>
    <mergeCell ref="O5:O6"/>
    <mergeCell ref="P5:AO5"/>
    <mergeCell ref="AP5:AP6"/>
    <mergeCell ref="I5:I6"/>
    <mergeCell ref="J5:J6"/>
    <mergeCell ref="K5:K6"/>
    <mergeCell ref="L5:L6"/>
    <mergeCell ref="M5:M6"/>
    <mergeCell ref="N5:N6"/>
  </mergeCells>
  <printOptions/>
  <pageMargins left="0.24" right="0.25" top="0.31" bottom="0.3" header="0.3" footer="0.3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N11"/>
  <sheetViews>
    <sheetView zoomScale="85" zoomScaleNormal="85" zoomScalePageLayoutView="0" workbookViewId="0" topLeftCell="A1">
      <selection activeCell="U11" sqref="U11"/>
    </sheetView>
  </sheetViews>
  <sheetFormatPr defaultColWidth="9.140625" defaultRowHeight="21.75" customHeight="1" outlineLevelRow="1" outlineLevelCol="2"/>
  <cols>
    <col min="1" max="1" width="4.28125" style="2" customWidth="1"/>
    <col min="2" max="3" width="3.7109375" style="2" hidden="1" customWidth="1" outlineLevel="1"/>
    <col min="4" max="4" width="4.421875" style="2" bestFit="1" customWidth="1" collapsed="1"/>
    <col min="5" max="5" width="23.140625" style="2" customWidth="1"/>
    <col min="6" max="6" width="13.28125" style="2" hidden="1" customWidth="1" outlineLevel="2"/>
    <col min="7" max="7" width="19.7109375" style="4" hidden="1" customWidth="1"/>
    <col min="8" max="8" width="18.57421875" style="4" hidden="1" customWidth="1" outlineLevel="2"/>
    <col min="9" max="9" width="42.7109375" style="5" customWidth="1" outlineLevel="1" collapsed="1"/>
    <col min="10" max="10" width="4.7109375" style="6" hidden="1" customWidth="1" outlineLevel="2"/>
    <col min="11" max="11" width="8.421875" style="2" hidden="1" customWidth="1" outlineLevel="2"/>
    <col min="12" max="12" width="8.140625" style="2" hidden="1" customWidth="1" outlineLevel="1" collapsed="1"/>
    <col min="13" max="13" width="4.7109375" style="2" customWidth="1" collapsed="1"/>
    <col min="14" max="14" width="3.00390625" style="2" hidden="1" customWidth="1" outlineLevel="1"/>
    <col min="15" max="15" width="5.7109375" style="2" customWidth="1" collapsed="1"/>
    <col min="16" max="16" width="3.00390625" style="2" hidden="1" customWidth="1" outlineLevel="1"/>
    <col min="17" max="17" width="5.421875" style="2" customWidth="1" collapsed="1"/>
    <col min="18" max="18" width="3.140625" style="7" hidden="1" customWidth="1" outlineLevel="1"/>
    <col min="19" max="19" width="8.140625" style="2" customWidth="1" collapsed="1"/>
    <col min="20" max="20" width="3.140625" style="7" hidden="1" customWidth="1" outlineLevel="1"/>
    <col min="21" max="21" width="5.28125" style="2" customWidth="1" collapsed="1"/>
    <col min="22" max="22" width="3.140625" style="7" hidden="1" customWidth="1" outlineLevel="1"/>
    <col min="23" max="23" width="4.8515625" style="2" hidden="1" customWidth="1" collapsed="1"/>
    <col min="24" max="24" width="3.140625" style="7" hidden="1" customWidth="1" outlineLevel="1"/>
    <col min="25" max="25" width="4.8515625" style="2" hidden="1" customWidth="1" collapsed="1"/>
    <col min="26" max="26" width="5.7109375" style="117" hidden="1" customWidth="1"/>
    <col min="27" max="27" width="8.57421875" style="2" hidden="1" customWidth="1" outlineLevel="1"/>
    <col min="28" max="28" width="8.57421875" style="2" customWidth="1" collapsed="1"/>
    <col min="29" max="29" width="6.421875" style="8" hidden="1" customWidth="1"/>
    <col min="30" max="30" width="9.57421875" style="2" hidden="1" customWidth="1"/>
    <col min="31" max="31" width="12.57421875" style="96" customWidth="1"/>
    <col min="32" max="32" width="3.8515625" style="2" hidden="1" customWidth="1"/>
    <col min="33" max="33" width="3.00390625" style="2" hidden="1" customWidth="1"/>
    <col min="34" max="34" width="4.28125" style="103" customWidth="1"/>
    <col min="35" max="35" width="8.421875" style="96" hidden="1" customWidth="1" outlineLevel="1"/>
    <col min="36" max="36" width="6.28125" style="2" hidden="1" customWidth="1" outlineLevel="1"/>
    <col min="37" max="37" width="9.140625" style="2" hidden="1" customWidth="1" outlineLevel="2"/>
    <col min="38" max="38" width="7.7109375" style="2" hidden="1" customWidth="1" outlineLevel="2"/>
    <col min="39" max="39" width="0" style="2" hidden="1" customWidth="1" outlineLevel="1" collapsed="1"/>
    <col min="40" max="40" width="9.140625" style="2" customWidth="1" collapsed="1"/>
    <col min="41" max="16384" width="9.140625" style="2" customWidth="1"/>
  </cols>
  <sheetData>
    <row r="1" spans="1:38" ht="53.25" customHeight="1">
      <c r="A1" s="520" t="s">
        <v>0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1"/>
      <c r="AK1" s="1"/>
      <c r="AL1" s="1"/>
    </row>
    <row r="2" spans="1:38" ht="66.75" customHeight="1" thickBot="1">
      <c r="A2" s="509" t="s">
        <v>1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1"/>
      <c r="AL2" s="1"/>
    </row>
    <row r="3" spans="1:38" ht="15" customHeight="1" thickTop="1">
      <c r="A3" s="3" t="s">
        <v>2</v>
      </c>
      <c r="B3" s="3"/>
      <c r="C3" s="3"/>
      <c r="D3" s="3"/>
      <c r="E3" s="3"/>
      <c r="F3" s="3"/>
      <c r="G3" s="2"/>
      <c r="H3" s="2"/>
      <c r="I3" s="4"/>
      <c r="J3" s="5"/>
      <c r="K3" s="6"/>
      <c r="L3" s="6"/>
      <c r="M3" s="6"/>
      <c r="N3" s="7"/>
      <c r="P3" s="7"/>
      <c r="Z3" s="7"/>
      <c r="AE3" s="2"/>
      <c r="AH3" s="9" t="s">
        <v>3</v>
      </c>
      <c r="AI3" s="9"/>
      <c r="AJ3" s="10"/>
      <c r="AK3" s="11"/>
      <c r="AL3" s="12"/>
    </row>
    <row r="4" spans="1:38" ht="26.25" customHeight="1" thickBot="1">
      <c r="A4" s="523" t="s">
        <v>4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1"/>
      <c r="T4" s="521"/>
      <c r="U4" s="521"/>
      <c r="V4" s="521"/>
      <c r="W4" s="521"/>
      <c r="X4" s="521"/>
      <c r="Y4" s="521"/>
      <c r="Z4" s="521"/>
      <c r="AA4" s="521"/>
      <c r="AB4" s="521"/>
      <c r="AC4" s="521"/>
      <c r="AD4" s="521"/>
      <c r="AE4" s="521"/>
      <c r="AF4" s="521"/>
      <c r="AG4" s="521"/>
      <c r="AH4" s="521"/>
      <c r="AI4" s="521"/>
      <c r="AJ4" s="521"/>
      <c r="AK4" s="13"/>
      <c r="AL4" s="13"/>
    </row>
    <row r="5" spans="1:40" ht="119.25" customHeight="1" thickBot="1">
      <c r="A5" s="14" t="s">
        <v>5</v>
      </c>
      <c r="B5" s="15" t="s">
        <v>6</v>
      </c>
      <c r="C5" s="16" t="s">
        <v>7</v>
      </c>
      <c r="D5" s="17" t="s">
        <v>8</v>
      </c>
      <c r="E5" s="18" t="s">
        <v>9</v>
      </c>
      <c r="F5" s="19" t="s">
        <v>10</v>
      </c>
      <c r="G5" s="20" t="s">
        <v>11</v>
      </c>
      <c r="H5" s="20" t="s">
        <v>12</v>
      </c>
      <c r="I5" s="20" t="s">
        <v>13</v>
      </c>
      <c r="J5" s="21" t="s">
        <v>14</v>
      </c>
      <c r="K5" s="22" t="s">
        <v>15</v>
      </c>
      <c r="L5" s="22" t="s">
        <v>16</v>
      </c>
      <c r="M5" s="23" t="s">
        <v>17</v>
      </c>
      <c r="N5" s="24" t="s">
        <v>18</v>
      </c>
      <c r="O5" s="25" t="s">
        <v>19</v>
      </c>
      <c r="P5" s="26" t="s">
        <v>18</v>
      </c>
      <c r="Q5" s="25" t="s">
        <v>20</v>
      </c>
      <c r="R5" s="26" t="s">
        <v>18</v>
      </c>
      <c r="S5" s="25" t="s">
        <v>21</v>
      </c>
      <c r="T5" s="26" t="s">
        <v>18</v>
      </c>
      <c r="U5" s="25" t="s">
        <v>22</v>
      </c>
      <c r="V5" s="26" t="s">
        <v>18</v>
      </c>
      <c r="W5" s="25" t="s">
        <v>23</v>
      </c>
      <c r="X5" s="26" t="s">
        <v>18</v>
      </c>
      <c r="Y5" s="25" t="s">
        <v>24</v>
      </c>
      <c r="Z5" s="27" t="s">
        <v>25</v>
      </c>
      <c r="AA5" s="28" t="s">
        <v>26</v>
      </c>
      <c r="AB5" s="29" t="s">
        <v>27</v>
      </c>
      <c r="AC5" s="30" t="s">
        <v>28</v>
      </c>
      <c r="AD5" s="31" t="s">
        <v>29</v>
      </c>
      <c r="AE5" s="32" t="s">
        <v>30</v>
      </c>
      <c r="AF5" s="31" t="s">
        <v>31</v>
      </c>
      <c r="AG5" s="33" t="s">
        <v>32</v>
      </c>
      <c r="AH5" s="34" t="s">
        <v>33</v>
      </c>
      <c r="AI5" s="35" t="s">
        <v>34</v>
      </c>
      <c r="AJ5" s="36" t="s">
        <v>35</v>
      </c>
      <c r="AK5" s="37" t="s">
        <v>36</v>
      </c>
      <c r="AL5" s="38">
        <v>0.13541666666666666</v>
      </c>
      <c r="AM5" s="39"/>
      <c r="AN5" s="40" t="s">
        <v>37</v>
      </c>
    </row>
    <row r="6" spans="1:40" ht="24.75" customHeight="1">
      <c r="A6" s="41">
        <v>1</v>
      </c>
      <c r="B6" s="42">
        <f>IF(ISNA(VLOOKUP($D6,'[1]data'!$D:$L,8,0)),"",IF(VLOOKUP($D6,'[1]data'!$D:$L,8,0)&gt;0,VLOOKUP($D6,'[1]data'!$D:$L,8,0),""))</f>
      </c>
      <c r="C6" s="43"/>
      <c r="D6" s="44">
        <v>104</v>
      </c>
      <c r="E6" s="45" t="s">
        <v>38</v>
      </c>
      <c r="F6" s="46"/>
      <c r="G6" s="47"/>
      <c r="H6" s="47" t="s">
        <v>39</v>
      </c>
      <c r="I6" s="47" t="s">
        <v>40</v>
      </c>
      <c r="J6" s="48">
        <v>0</v>
      </c>
      <c r="K6" s="49"/>
      <c r="L6" s="50"/>
      <c r="M6" s="51"/>
      <c r="N6" s="52"/>
      <c r="O6" s="53"/>
      <c r="P6" s="52"/>
      <c r="Q6" s="53"/>
      <c r="R6" s="54"/>
      <c r="S6" s="53"/>
      <c r="T6" s="54"/>
      <c r="U6" s="53"/>
      <c r="V6" s="54"/>
      <c r="W6" s="53"/>
      <c r="X6" s="54"/>
      <c r="Y6" s="53"/>
      <c r="Z6" s="55">
        <f>SUM(N6,P6,R6,T6,V6,X6)</f>
        <v>0</v>
      </c>
      <c r="AA6" s="56"/>
      <c r="AB6" s="57">
        <v>0.01521990740740741</v>
      </c>
      <c r="AC6" s="58"/>
      <c r="AD6" s="59">
        <f>IF(AA6&lt;&gt;"",AA6-L6-Z6+AC6,"")</f>
      </c>
      <c r="AE6" s="60">
        <f>AB6</f>
        <v>0.01521990740740741</v>
      </c>
      <c r="AF6" s="61">
        <f>IF(ISNUMBER(AE6),0,IF(AE6="прев. КВ",2,IF(AE6="сн с этапов",1,IF(AE6="не старт.",4,IF(AE6="не фин.",5,3)))))</f>
        <v>0</v>
      </c>
      <c r="AG6" s="62">
        <f>COUNTIF(M6:Y6,"сн")</f>
        <v>0</v>
      </c>
      <c r="AH6" s="63">
        <v>1</v>
      </c>
      <c r="AI6" s="64">
        <f>IF(AF6=0,AE6/SMALL($AE$6:$AE$7,1),"")</f>
        <v>1</v>
      </c>
      <c r="AJ6" s="65"/>
      <c r="AK6" s="11"/>
      <c r="AL6" s="11"/>
      <c r="AM6" s="11"/>
      <c r="AN6" s="66">
        <v>400</v>
      </c>
    </row>
    <row r="7" spans="1:40" ht="26.25" customHeight="1" thickBot="1">
      <c r="A7" s="67">
        <v>2</v>
      </c>
      <c r="B7" s="68">
        <f>IF(ISNA(VLOOKUP($D7,'[1]data'!$D:$L,8,0)),"",IF(VLOOKUP($D7,'[1]data'!$D:$L,8,0)&gt;0,VLOOKUP($D7,'[1]data'!$D:$L,8,0),""))</f>
      </c>
      <c r="C7" s="69"/>
      <c r="D7" s="70">
        <v>207</v>
      </c>
      <c r="E7" s="71" t="s">
        <v>41</v>
      </c>
      <c r="F7" s="72"/>
      <c r="G7" s="73"/>
      <c r="H7" s="73" t="s">
        <v>42</v>
      </c>
      <c r="I7" s="73" t="s">
        <v>43</v>
      </c>
      <c r="J7" s="74">
        <f>IF(ISNA(VLOOKUP($D7,'[1]data'!$D:$L,7,0)),"",VLOOKUP($D7,'[1]data'!$D:$L,7,0))</f>
        <v>0</v>
      </c>
      <c r="K7" s="75"/>
      <c r="L7" s="76"/>
      <c r="M7" s="77"/>
      <c r="N7" s="78"/>
      <c r="O7" s="79"/>
      <c r="P7" s="78"/>
      <c r="Q7" s="79"/>
      <c r="R7" s="80"/>
      <c r="S7" s="79"/>
      <c r="T7" s="80"/>
      <c r="U7" s="79"/>
      <c r="V7" s="80"/>
      <c r="W7" s="79"/>
      <c r="X7" s="80"/>
      <c r="Y7" s="79"/>
      <c r="Z7" s="81">
        <f>SUM(N7,P7,R7,T7,V7,X7)</f>
        <v>0</v>
      </c>
      <c r="AA7" s="82"/>
      <c r="AB7" s="83">
        <v>0.021875000000000002</v>
      </c>
      <c r="AC7" s="84"/>
      <c r="AD7" s="85">
        <f>IF(AA7&lt;&gt;"",AA7-L7-Z7+AC7,"")</f>
      </c>
      <c r="AE7" s="86">
        <f>AB7</f>
        <v>0.021875000000000002</v>
      </c>
      <c r="AF7" s="87">
        <f>IF(ISNUMBER(AE7),0,IF(AE7="прев. КВ",2,IF(AE7="сн с этапов",1,IF(AE7="не старт.",4,IF(AE7="не фин.",5,3)))))</f>
        <v>0</v>
      </c>
      <c r="AG7" s="88">
        <f>COUNTIF(M7:Y7,"сн")</f>
        <v>0</v>
      </c>
      <c r="AH7" s="89">
        <v>2</v>
      </c>
      <c r="AI7" s="90">
        <f>IF(AF7=0,AE7/SMALL($AE$6:$AE$7,1),"")</f>
        <v>1.4372623574144485</v>
      </c>
      <c r="AJ7" s="91"/>
      <c r="AK7" s="92"/>
      <c r="AL7" s="93"/>
      <c r="AM7" s="94"/>
      <c r="AN7" s="95">
        <v>360</v>
      </c>
    </row>
    <row r="8" spans="7:34" s="96" customFormat="1" ht="21.75" customHeight="1" outlineLevel="1">
      <c r="G8" s="97"/>
      <c r="H8" s="97"/>
      <c r="I8" s="98"/>
      <c r="J8" s="99"/>
      <c r="K8" s="99"/>
      <c r="L8" s="99"/>
      <c r="M8" s="99"/>
      <c r="R8" s="100"/>
      <c r="T8" s="100"/>
      <c r="V8" s="100"/>
      <c r="X8" s="100"/>
      <c r="Z8" s="101"/>
      <c r="AC8" s="102"/>
      <c r="AH8" s="103"/>
    </row>
    <row r="9" spans="1:35" ht="12" customHeight="1" outlineLevel="1">
      <c r="A9" s="104" t="s">
        <v>44</v>
      </c>
      <c r="G9" s="105"/>
      <c r="H9" s="105"/>
      <c r="I9" s="11"/>
      <c r="J9" s="106"/>
      <c r="Q9" s="7"/>
      <c r="R9" s="2"/>
      <c r="S9" s="7"/>
      <c r="T9" s="2"/>
      <c r="U9" s="7"/>
      <c r="V9" s="2"/>
      <c r="W9" s="7"/>
      <c r="X9" s="2"/>
      <c r="Y9" s="7"/>
      <c r="Z9" s="2"/>
      <c r="AB9" s="96"/>
      <c r="AD9" s="96"/>
      <c r="AE9" s="2"/>
      <c r="AG9" s="103"/>
      <c r="AH9" s="96"/>
      <c r="AI9" s="2"/>
    </row>
    <row r="10" spans="1:36" s="104" customFormat="1" ht="21.75" customHeight="1" outlineLevel="1">
      <c r="A10" s="104" t="s">
        <v>45</v>
      </c>
      <c r="B10" s="107"/>
      <c r="C10" s="107"/>
      <c r="D10" s="107"/>
      <c r="E10" s="107"/>
      <c r="F10" s="107"/>
      <c r="G10" s="108"/>
      <c r="H10" s="108"/>
      <c r="I10" s="108"/>
      <c r="J10" s="109"/>
      <c r="K10" s="110"/>
      <c r="L10" s="110"/>
      <c r="M10" s="110"/>
      <c r="N10" s="111"/>
      <c r="O10" s="110"/>
      <c r="P10" s="111"/>
      <c r="Q10" s="110"/>
      <c r="R10" s="111"/>
      <c r="S10" s="107"/>
      <c r="T10" s="111"/>
      <c r="U10" s="107"/>
      <c r="V10" s="111"/>
      <c r="W10" s="107"/>
      <c r="X10" s="111"/>
      <c r="Y10" s="107"/>
      <c r="Z10" s="111"/>
      <c r="AA10" s="112"/>
      <c r="AB10" s="112"/>
      <c r="AC10" s="113"/>
      <c r="AD10" s="112"/>
      <c r="AE10" s="114"/>
      <c r="AF10" s="115"/>
      <c r="AJ10" s="116"/>
    </row>
    <row r="11" spans="7:13" ht="21.75" customHeight="1">
      <c r="G11" s="2"/>
      <c r="H11" s="2"/>
      <c r="I11" s="4"/>
      <c r="J11" s="5"/>
      <c r="K11" s="6"/>
      <c r="L11" s="6"/>
      <c r="M11" s="6"/>
    </row>
  </sheetData>
  <sheetProtection password="C713" sheet="1"/>
  <mergeCells count="3">
    <mergeCell ref="A1:AJ1"/>
    <mergeCell ref="A2:AJ2"/>
    <mergeCell ref="A4:AJ4"/>
  </mergeCells>
  <printOptions horizontalCentered="1"/>
  <pageMargins left="0.5905511811023623" right="0.5905511811023623" top="0.3937007874015748" bottom="0.3937007874015748" header="0" footer="0"/>
  <pageSetup fitToHeight="3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intel</cp:lastModifiedBy>
  <dcterms:created xsi:type="dcterms:W3CDTF">2011-03-20T17:11:07Z</dcterms:created>
  <dcterms:modified xsi:type="dcterms:W3CDTF">2011-04-18T07:42:43Z</dcterms:modified>
  <cp:category/>
  <cp:version/>
  <cp:contentType/>
  <cp:contentStatus/>
</cp:coreProperties>
</file>