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120" windowWidth="11820" windowHeight="6015" tabRatio="768" firstSheet="1" activeTab="2"/>
  </bookViews>
  <sheets>
    <sheet name="Выписка" sheetId="1" state="hidden" r:id="rId1"/>
    <sheet name="юноши-девушки" sheetId="2" r:id="rId2"/>
    <sheet name="юниоры-юниорки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DataAll" localSheetId="0">#REF!</definedName>
    <definedName name="DataAll">#REF!</definedName>
    <definedName name="DataChel" localSheetId="0">#REF!</definedName>
    <definedName name="DataChel">#REF!</definedName>
    <definedName name="Dist1mw">#REF!</definedName>
    <definedName name="Dist2mw">#REF!</definedName>
    <definedName name="Dist3mw">#REF!</definedName>
    <definedName name="DistKrName1" localSheetId="2">'[5]tmp'!$F$31</definedName>
    <definedName name="DistKrName1" localSheetId="1">'[5]tmp'!$F$31</definedName>
    <definedName name="DistKrName1">#REF!</definedName>
    <definedName name="DistKrName2">#REF!</definedName>
    <definedName name="DistKrName3">#REF!</definedName>
    <definedName name="DistKrName4">#REF!</definedName>
    <definedName name="DistKrName5" localSheetId="2">'[5]tmp'!$F$35</definedName>
    <definedName name="DistKrName5" localSheetId="1">'[5]tmp'!$F$35</definedName>
    <definedName name="DistKrName5">#REF!</definedName>
    <definedName name="DistName1">#REF!</definedName>
    <definedName name="DistName2">#REF!</definedName>
    <definedName name="DistName3">#REF!</definedName>
    <definedName name="DistName4">#REF!</definedName>
    <definedName name="DistName5">#REF!</definedName>
    <definedName name="DistVariant" localSheetId="2">'[5]tmp'!$B$28:$B$30</definedName>
    <definedName name="DistVariant" localSheetId="1">'[5]tmp'!$B$28:$B$30</definedName>
    <definedName name="DistVariant">#REF!</definedName>
    <definedName name="EndOfMandat">#REF!</definedName>
    <definedName name="EndOfStart">#REF!</definedName>
    <definedName name="Flag2SIforSvazka">#REF!</definedName>
    <definedName name="FlagAdd1toNameKom">#REF!</definedName>
    <definedName name="FlagChildren">#REF!</definedName>
    <definedName name="klass1_V">#REF!</definedName>
    <definedName name="klass2_B">#REF!</definedName>
    <definedName name="klass3_A">#REF!</definedName>
    <definedName name="klass3_Open" localSheetId="0">#REF!</definedName>
    <definedName name="klass3_Open">#REF!</definedName>
    <definedName name="MainData" localSheetId="0">#REF!</definedName>
    <definedName name="MainData">#REF!</definedName>
    <definedName name="ochki">'[6]очки'!$A:$E</definedName>
    <definedName name="Shapka1" localSheetId="0">'[3]tmp'!$A$1</definedName>
    <definedName name="Shapka1" localSheetId="2">'[5]tmp'!$A$1</definedName>
    <definedName name="Shapka1" localSheetId="1">'[5]tmp'!$A$1</definedName>
    <definedName name="Shapka1">#REF!</definedName>
    <definedName name="Shapka2" localSheetId="0">'[3]tmp'!$A$2</definedName>
    <definedName name="Shapka2" localSheetId="2">'[5]tmp'!$A$2</definedName>
    <definedName name="Shapka2" localSheetId="1">'[5]tmp'!$A$2</definedName>
    <definedName name="Shapka2">#REF!</definedName>
    <definedName name="ShapkaData" localSheetId="0">'[3]tmp'!$A$3</definedName>
    <definedName name="ShapkaData" localSheetId="2">'[5]tmp'!$A$3</definedName>
    <definedName name="ShapkaData" localSheetId="1">'[5]tmp'!$A$3</definedName>
    <definedName name="ShapkaData">#REF!</definedName>
    <definedName name="ShapkaMandat">#REF!</definedName>
    <definedName name="ShapkaStart">#REF!</definedName>
    <definedName name="ShapkaWhere" localSheetId="0">'[3]tmp'!$K$3</definedName>
    <definedName name="ShapkaWhere" localSheetId="2">'[5]tmp'!$K$3</definedName>
    <definedName name="ShapkaWhere" localSheetId="1">'[5]tmp'!$K$3</definedName>
    <definedName name="ShapkaWhere">#REF!</definedName>
    <definedName name="Variant1" localSheetId="2">'[5]tmp'!$C$31</definedName>
    <definedName name="Variant1" localSheetId="1">'[5]tmp'!$C$31</definedName>
    <definedName name="Variant1">#REF!</definedName>
    <definedName name="Variant2" localSheetId="2">'[5]tmp'!$C$32</definedName>
    <definedName name="Variant2" localSheetId="1">'[5]tmp'!$C$32</definedName>
    <definedName name="Variant2">#REF!</definedName>
    <definedName name="Variant3" localSheetId="2">'[5]tmp'!$C$33</definedName>
    <definedName name="Variant3" localSheetId="1">'[5]tmp'!$C$33</definedName>
    <definedName name="Variant3">#REF!</definedName>
    <definedName name="Variant4" localSheetId="2">'[5]tmp'!$C$34</definedName>
    <definedName name="Variant4" localSheetId="1">'[5]tmp'!$C$34</definedName>
    <definedName name="Variant4">#REF!</definedName>
    <definedName name="Variant5" localSheetId="2">'[5]tmp'!$C$35</definedName>
    <definedName name="Variant5" localSheetId="1">'[5]tmp'!$C$35</definedName>
    <definedName name="Variant5">#REF!</definedName>
    <definedName name="VitrinaList" localSheetId="0">'[4]Start'!$F$17:$F$34</definedName>
    <definedName name="VitrinaList">'[2]Start'!$F$17:$F$34</definedName>
    <definedName name="VitrinaNum" localSheetId="0">'[4]Start'!$F$15</definedName>
    <definedName name="VitrinaNum">'[2]Start'!$F$15</definedName>
    <definedName name="возраст_взрослые">#REF!</definedName>
    <definedName name="возраст_дети">#REF!</definedName>
    <definedName name="Пол" localSheetId="2">'[5]tmp'!$F$42:$F$43</definedName>
    <definedName name="Пол" localSheetId="1">'[5]tmp'!$F$42:$F$43</definedName>
    <definedName name="Пол">#REF!</definedName>
    <definedName name="Разряды" localSheetId="2">'[5]tmp'!$C$43:$C$54</definedName>
    <definedName name="Разряды" localSheetId="1">'[5]tmp'!$C$43:$C$54</definedName>
    <definedName name="Разряды">#REF!</definedName>
    <definedName name="Таблица_разрядов" localSheetId="2">'[5]tmp'!$C$42:$D$54</definedName>
    <definedName name="Таблица_разрядов" localSheetId="1">'[5]tmp'!$C$42:$D$54</definedName>
    <definedName name="Таблица_разрядов">#REF!</definedName>
  </definedNames>
  <calcPr fullCalcOnLoad="1"/>
</workbook>
</file>

<file path=xl/comments2.xml><?xml version="1.0" encoding="utf-8"?>
<comments xmlns="http://schemas.openxmlformats.org/spreadsheetml/2006/main">
  <authors>
    <author>Евгения</author>
  </authors>
  <commentList>
    <comment ref="S6" authorId="0">
      <text>
        <r>
          <rPr>
            <b/>
            <sz val="9"/>
            <rFont val="Tahoma"/>
            <family val="2"/>
          </rPr>
          <t>Евгения:</t>
        </r>
        <r>
          <rPr>
            <sz val="9"/>
            <rFont val="Tahoma"/>
            <family val="2"/>
          </rPr>
          <t xml:space="preserve">
по рации</t>
        </r>
      </text>
    </comment>
    <comment ref="AB8" authorId="0">
      <text>
        <r>
          <rPr>
            <b/>
            <sz val="9"/>
            <rFont val="Tahoma"/>
            <family val="2"/>
          </rPr>
          <t>Евгения:</t>
        </r>
        <r>
          <rPr>
            <sz val="9"/>
            <rFont val="Tahoma"/>
            <family val="2"/>
          </rPr>
          <t xml:space="preserve">
КВ</t>
        </r>
      </text>
    </comment>
  </commentList>
</comments>
</file>

<file path=xl/comments3.xml><?xml version="1.0" encoding="utf-8"?>
<comments xmlns="http://schemas.openxmlformats.org/spreadsheetml/2006/main">
  <authors>
    <author>Евгения</author>
  </authors>
  <commentList>
    <comment ref="S6" authorId="0">
      <text>
        <r>
          <rPr>
            <b/>
            <sz val="9"/>
            <rFont val="Tahoma"/>
            <family val="2"/>
          </rPr>
          <t>Евгения:</t>
        </r>
        <r>
          <rPr>
            <sz val="9"/>
            <rFont val="Tahoma"/>
            <family val="2"/>
          </rPr>
          <t xml:space="preserve">
по рации</t>
        </r>
      </text>
    </comment>
    <comment ref="AB8" authorId="0">
      <text>
        <r>
          <rPr>
            <b/>
            <sz val="9"/>
            <rFont val="Tahoma"/>
            <family val="2"/>
          </rPr>
          <t>Евгения:</t>
        </r>
        <r>
          <rPr>
            <sz val="9"/>
            <rFont val="Tahoma"/>
            <family val="2"/>
          </rPr>
          <t xml:space="preserve">
КВ</t>
        </r>
      </text>
    </comment>
  </commentList>
</comments>
</file>

<file path=xl/sharedStrings.xml><?xml version="1.0" encoding="utf-8"?>
<sst xmlns="http://schemas.openxmlformats.org/spreadsheetml/2006/main" count="119" uniqueCount="68">
  <si>
    <t>г. Пенза, кафе "Засека"</t>
  </si>
  <si>
    <t>6 февраля 2011 года</t>
  </si>
  <si>
    <t>Номер</t>
  </si>
  <si>
    <t>Чип</t>
  </si>
  <si>
    <t>ВЫПИСКА ИЗ ПРОТОКОЛА МАНДАТНОЙ КОМИССИИ</t>
  </si>
  <si>
    <t>Время старта</t>
  </si>
  <si>
    <t>Время
старта</t>
  </si>
  <si>
    <t>Состав команды</t>
  </si>
  <si>
    <t>Разряд</t>
  </si>
  <si>
    <t>Команда</t>
  </si>
  <si>
    <t>Пол</t>
  </si>
  <si>
    <t>Участник</t>
  </si>
  <si>
    <t>Год</t>
  </si>
  <si>
    <t>№ п/п</t>
  </si>
  <si>
    <t>№ ком</t>
  </si>
  <si>
    <t>Отсечка</t>
  </si>
  <si>
    <t>Время на дистанции</t>
  </si>
  <si>
    <t>Результат</t>
  </si>
  <si>
    <t>Кол-во снятий</t>
  </si>
  <si>
    <t>Место</t>
  </si>
  <si>
    <t>% от результата победителя</t>
  </si>
  <si>
    <t>Выполненный разряд</t>
  </si>
  <si>
    <t>Этап 2. Подъём "ёлочкой"</t>
  </si>
  <si>
    <t>Этап 1. Спуск "лесенкой"</t>
  </si>
  <si>
    <t>Этап 3. Переправа по "тонкому" льду</t>
  </si>
  <si>
    <t>Этап 4. Спуск по перилам "дюльфер"</t>
  </si>
  <si>
    <t>Этап 5. Навесная переправа</t>
  </si>
  <si>
    <t>Этап 6. Спуск на лыжах с
торможением в заданной зоне</t>
  </si>
  <si>
    <t>Время на дистанции с 
учетом отсечек</t>
  </si>
  <si>
    <t>Суума отсечек</t>
  </si>
  <si>
    <t>СЛУЖЕБНОЕ</t>
  </si>
  <si>
    <t>ОТСЕЧКИ</t>
  </si>
  <si>
    <t>Квалификационный ранг дистанции</t>
  </si>
  <si>
    <t>Главный судья _______________________________ /А.В. Лисицкий, СС1К, г. Пенза/</t>
  </si>
  <si>
    <t>ВРЕМЯ НА ДИСТ. С ОТС.</t>
  </si>
  <si>
    <t>СКРЫТО</t>
  </si>
  <si>
    <t>ЦДЮТиЭ при ПАТ - 1</t>
  </si>
  <si>
    <t>ЦДЮТиЭ при ПАТ - 2</t>
  </si>
  <si>
    <t>ЦДЮТиЭ (МОУ СОШ №69) - 1</t>
  </si>
  <si>
    <t>ЦДЮТиЭ (МОУ СОШ №69) - 2</t>
  </si>
  <si>
    <t>ЦДЮТиЭ (МОУ СОШ №69) - 3</t>
  </si>
  <si>
    <t>ПК "Эдельвейс"</t>
  </si>
  <si>
    <t>Центр Образования</t>
  </si>
  <si>
    <t>МОУ СОШ № 23 - 2</t>
  </si>
  <si>
    <t>МОУ СОШ № 47</t>
  </si>
  <si>
    <t>Журавлёва Светлана, Христофоров Никита, Рассолов Владимир, Сорокин Илья</t>
  </si>
  <si>
    <t>Самохина Кристина, Джабиев Ратмир, Курочкин Артем, Ясько Станислав</t>
  </si>
  <si>
    <t>Семибратов Евгений, Захаров Кирилл, Абрамов Иван, Резахон Марьям</t>
  </si>
  <si>
    <t>Чистяков Иван, Поляков Роман, Горемыкин Никита, Елина Ирина</t>
  </si>
  <si>
    <t>Маргишвили Давид, Брусков Александр, Васильева Кристина, Горячева Дарья</t>
  </si>
  <si>
    <t>Буланов Антон, Василенко Ольга, Борзов Евгений, Новосельцев Егор</t>
  </si>
  <si>
    <t>Петров Александр, Савельев Антон, Гречкосий Влад, Медведев Андрей</t>
  </si>
  <si>
    <t>Примечание</t>
  </si>
  <si>
    <t>в/к</t>
  </si>
  <si>
    <t>"Лесная братва"</t>
  </si>
  <si>
    <t>Садина Крестина, Исайчев Кирилл, Солдатова Евгения, Чернова Екатерина</t>
  </si>
  <si>
    <t>Дёмин Виктор, Усков Сергей, Медведкин Илья, Марозова Татьяна</t>
  </si>
  <si>
    <t>Шалаев Андрей, Андреев Антон, Дятлов Алексей, Монетова Светлана</t>
  </si>
  <si>
    <t>Одишелидзе Андрей, Курдин Николай, Зенкин Андрей, Борисова Мария</t>
  </si>
  <si>
    <t>Пртокол №</t>
  </si>
  <si>
    <t>Протокол №</t>
  </si>
  <si>
    <t>сн</t>
  </si>
  <si>
    <t>не определялся</t>
  </si>
  <si>
    <t>в\к</t>
  </si>
  <si>
    <t>МОУ СОШ № 14\24</t>
  </si>
  <si>
    <t>Главный секретарь __________________________ /Е.В. Макарова,СС2К, г. Пенза/</t>
  </si>
  <si>
    <t>Итоговый протокол результатов дистанции - лыжной - группы 2 класса
(возрастная группа юниоры/юниорки)</t>
  </si>
  <si>
    <t>Итоговый протокол результатов дистанции - лыжной - группы 2 класса
(возрастная группа юноши/девушки)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</si>
</sst>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yyyy"/>
    <numFmt numFmtId="186" formatCode="h:mm;@"/>
    <numFmt numFmtId="187" formatCode="hh:mm"/>
    <numFmt numFmtId="188" formatCode="[$-F400]h:mm:ss\ AM/PM"/>
    <numFmt numFmtId="189" formatCode="0.0"/>
    <numFmt numFmtId="190" formatCode="[h]:mm:ss;@"/>
    <numFmt numFmtId="191" formatCode="h:mm:ss;@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7"/>
      <name val="Arial Cyr"/>
      <family val="0"/>
    </font>
    <font>
      <b/>
      <sz val="12"/>
      <name val="Arial"/>
      <family val="2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20" borderId="10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2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8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6" fillId="20" borderId="11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Border="1" applyAlignment="1">
      <alignment horizontal="center"/>
    </xf>
    <xf numFmtId="186" fontId="6" fillId="20" borderId="11" xfId="0" applyNumberFormat="1" applyFont="1" applyFill="1" applyBorder="1" applyAlignment="1">
      <alignment horizontal="center" vertical="center" wrapText="1"/>
    </xf>
    <xf numFmtId="186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/>
    </xf>
    <xf numFmtId="21" fontId="0" fillId="0" borderId="15" xfId="0" applyNumberFormat="1" applyBorder="1" applyAlignment="1">
      <alignment/>
    </xf>
    <xf numFmtId="21" fontId="0" fillId="0" borderId="16" xfId="0" applyNumberFormat="1" applyBorder="1" applyAlignment="1">
      <alignment/>
    </xf>
    <xf numFmtId="0" fontId="11" fillId="0" borderId="0" xfId="0" applyFont="1" applyAlignment="1">
      <alignment/>
    </xf>
    <xf numFmtId="21" fontId="9" fillId="0" borderId="0" xfId="0" applyNumberFormat="1" applyFont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3" fillId="0" borderId="0" xfId="0" applyNumberFormat="1" applyFont="1" applyBorder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/>
    </xf>
    <xf numFmtId="0" fontId="0" fillId="0" borderId="26" xfId="0" applyNumberFormat="1" applyBorder="1" applyAlignment="1">
      <alignment/>
    </xf>
    <xf numFmtId="0" fontId="0" fillId="0" borderId="22" xfId="0" applyNumberFormat="1" applyBorder="1" applyAlignment="1">
      <alignment/>
    </xf>
    <xf numFmtId="45" fontId="9" fillId="0" borderId="27" xfId="0" applyNumberFormat="1" applyFont="1" applyBorder="1" applyAlignment="1">
      <alignment horizontal="center" vertical="center" wrapText="1"/>
    </xf>
    <xf numFmtId="21" fontId="9" fillId="0" borderId="26" xfId="0" applyNumberFormat="1" applyFont="1" applyBorder="1" applyAlignment="1">
      <alignment horizontal="center" vertical="center" wrapText="1"/>
    </xf>
    <xf numFmtId="21" fontId="9" fillId="0" borderId="22" xfId="0" applyNumberFormat="1" applyFont="1" applyBorder="1" applyAlignment="1">
      <alignment horizontal="center" vertical="center" wrapText="1"/>
    </xf>
    <xf numFmtId="21" fontId="9" fillId="0" borderId="15" xfId="0" applyNumberFormat="1" applyFont="1" applyFill="1" applyBorder="1" applyAlignment="1">
      <alignment horizontal="center" vertical="center" wrapText="1"/>
    </xf>
    <xf numFmtId="21" fontId="9" fillId="0" borderId="16" xfId="0" applyNumberFormat="1" applyFont="1" applyFill="1" applyBorder="1" applyAlignment="1">
      <alignment horizontal="center" vertical="center" wrapText="1"/>
    </xf>
    <xf numFmtId="45" fontId="9" fillId="0" borderId="20" xfId="0" applyNumberFormat="1" applyFont="1" applyBorder="1" applyAlignment="1">
      <alignment horizontal="center" vertical="center" wrapText="1"/>
    </xf>
    <xf numFmtId="45" fontId="9" fillId="0" borderId="26" xfId="0" applyNumberFormat="1" applyFont="1" applyBorder="1" applyAlignment="1">
      <alignment horizontal="center" vertical="center" wrapText="1"/>
    </xf>
    <xf numFmtId="45" fontId="9" fillId="0" borderId="22" xfId="0" applyNumberFormat="1" applyFont="1" applyBorder="1" applyAlignment="1">
      <alignment horizontal="center" vertical="center" wrapText="1"/>
    </xf>
    <xf numFmtId="22" fontId="9" fillId="0" borderId="0" xfId="0" applyNumberFormat="1" applyFont="1" applyAlignment="1">
      <alignment horizontal="center"/>
    </xf>
    <xf numFmtId="22" fontId="9" fillId="0" borderId="0" xfId="0" applyNumberFormat="1" applyFont="1" applyAlignment="1">
      <alignment/>
    </xf>
    <xf numFmtId="21" fontId="0" fillId="0" borderId="28" xfId="0" applyNumberFormat="1" applyBorder="1" applyAlignment="1">
      <alignment/>
    </xf>
    <xf numFmtId="0" fontId="9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17" fillId="0" borderId="15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186" fontId="9" fillId="0" borderId="26" xfId="0" applyNumberFormat="1" applyFont="1" applyBorder="1" applyAlignment="1">
      <alignment wrapText="1"/>
    </xf>
    <xf numFmtId="0" fontId="9" fillId="0" borderId="15" xfId="0" applyFont="1" applyBorder="1" applyAlignment="1">
      <alignment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86" fontId="9" fillId="0" borderId="22" xfId="0" applyNumberFormat="1" applyFont="1" applyBorder="1" applyAlignment="1">
      <alignment horizontal="right" vertical="center" wrapText="1"/>
    </xf>
    <xf numFmtId="0" fontId="17" fillId="0" borderId="12" xfId="0" applyFont="1" applyBorder="1" applyAlignment="1">
      <alignment vertical="center" wrapText="1"/>
    </xf>
    <xf numFmtId="186" fontId="9" fillId="0" borderId="26" xfId="0" applyNumberFormat="1" applyFont="1" applyBorder="1" applyAlignment="1">
      <alignment horizontal="right" vertical="center" wrapText="1"/>
    </xf>
    <xf numFmtId="45" fontId="9" fillId="0" borderId="30" xfId="0" applyNumberFormat="1" applyFont="1" applyBorder="1" applyAlignment="1">
      <alignment horizontal="center" vertical="center" wrapText="1"/>
    </xf>
    <xf numFmtId="45" fontId="9" fillId="0" borderId="31" xfId="0" applyNumberFormat="1" applyFont="1" applyBorder="1" applyAlignment="1">
      <alignment horizontal="center" vertical="center" wrapText="1"/>
    </xf>
    <xf numFmtId="45" fontId="9" fillId="0" borderId="32" xfId="0" applyNumberFormat="1" applyFont="1" applyBorder="1" applyAlignment="1">
      <alignment horizontal="center" vertical="center" wrapText="1"/>
    </xf>
    <xf numFmtId="45" fontId="9" fillId="0" borderId="33" xfId="0" applyNumberFormat="1" applyFont="1" applyBorder="1" applyAlignment="1">
      <alignment horizontal="center" vertical="center" wrapText="1"/>
    </xf>
    <xf numFmtId="45" fontId="9" fillId="0" borderId="17" xfId="0" applyNumberFormat="1" applyFont="1" applyBorder="1" applyAlignment="1">
      <alignment horizontal="center" vertical="center" wrapText="1"/>
    </xf>
    <xf numFmtId="21" fontId="9" fillId="0" borderId="12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21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45" fontId="9" fillId="0" borderId="15" xfId="0" applyNumberFormat="1" applyFont="1" applyBorder="1" applyAlignment="1">
      <alignment horizontal="center" vertical="center" wrapText="1"/>
    </xf>
    <xf numFmtId="45" fontId="9" fillId="0" borderId="16" xfId="0" applyNumberFormat="1" applyFont="1" applyBorder="1" applyAlignment="1">
      <alignment horizontal="center" vertical="center" wrapText="1"/>
    </xf>
    <xf numFmtId="21" fontId="9" fillId="0" borderId="15" xfId="0" applyNumberFormat="1" applyFont="1" applyBorder="1" applyAlignment="1">
      <alignment horizontal="center" vertical="center" wrapText="1"/>
    </xf>
    <xf numFmtId="21" fontId="9" fillId="0" borderId="34" xfId="0" applyNumberFormat="1" applyFont="1" applyFill="1" applyBorder="1" applyAlignment="1">
      <alignment horizontal="center" vertical="center" wrapText="1"/>
    </xf>
    <xf numFmtId="21" fontId="9" fillId="0" borderId="34" xfId="0" applyNumberFormat="1" applyFont="1" applyBorder="1" applyAlignment="1">
      <alignment horizontal="center" vertical="center" wrapText="1"/>
    </xf>
    <xf numFmtId="21" fontId="9" fillId="0" borderId="16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textRotation="90"/>
    </xf>
    <xf numFmtId="0" fontId="10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center"/>
    </xf>
    <xf numFmtId="22" fontId="9" fillId="0" borderId="0" xfId="0" applyNumberFormat="1" applyFont="1" applyAlignment="1">
      <alignment horizontal="center"/>
    </xf>
    <xf numFmtId="0" fontId="9" fillId="0" borderId="39" xfId="0" applyFont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41" xfId="0" applyFont="1" applyBorder="1" applyAlignment="1">
      <alignment horizontal="right"/>
    </xf>
    <xf numFmtId="0" fontId="9" fillId="0" borderId="38" xfId="0" applyFont="1" applyBorder="1" applyAlignment="1">
      <alignment horizontal="right"/>
    </xf>
    <xf numFmtId="0" fontId="18" fillId="0" borderId="42" xfId="0" applyFont="1" applyBorder="1" applyAlignment="1">
      <alignment horizontal="center" textRotation="90"/>
    </xf>
    <xf numFmtId="0" fontId="18" fillId="0" borderId="43" xfId="0" applyFont="1" applyBorder="1" applyAlignment="1">
      <alignment horizontal="center" textRotation="90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18" fillId="0" borderId="35" xfId="0" applyFont="1" applyBorder="1" applyAlignment="1">
      <alignment horizontal="center" textRotation="90" wrapText="1"/>
    </xf>
    <xf numFmtId="0" fontId="18" fillId="0" borderId="0" xfId="0" applyFont="1" applyBorder="1" applyAlignment="1">
      <alignment horizontal="center" textRotation="90" wrapText="1"/>
    </xf>
    <xf numFmtId="0" fontId="18" fillId="0" borderId="28" xfId="0" applyFont="1" applyBorder="1" applyAlignment="1">
      <alignment horizontal="center" textRotation="90"/>
    </xf>
    <xf numFmtId="0" fontId="18" fillId="0" borderId="24" xfId="0" applyFont="1" applyBorder="1" applyAlignment="1">
      <alignment horizontal="center" textRotation="90"/>
    </xf>
    <xf numFmtId="0" fontId="18" fillId="0" borderId="35" xfId="0" applyFont="1" applyBorder="1" applyAlignment="1">
      <alignment horizontal="center" textRotation="90"/>
    </xf>
    <xf numFmtId="0" fontId="18" fillId="0" borderId="0" xfId="0" applyFont="1" applyBorder="1" applyAlignment="1">
      <alignment horizontal="center" textRotation="90"/>
    </xf>
    <xf numFmtId="0" fontId="19" fillId="0" borderId="35" xfId="0" applyFont="1" applyBorder="1" applyAlignment="1">
      <alignment horizontal="center" textRotation="90"/>
    </xf>
    <xf numFmtId="0" fontId="19" fillId="0" borderId="38" xfId="0" applyFont="1" applyBorder="1" applyAlignment="1">
      <alignment horizontal="center" textRotation="90"/>
    </xf>
    <xf numFmtId="0" fontId="18" fillId="0" borderId="19" xfId="0" applyFont="1" applyBorder="1" applyAlignment="1">
      <alignment horizontal="center" textRotation="90"/>
    </xf>
    <xf numFmtId="0" fontId="18" fillId="0" borderId="44" xfId="0" applyFont="1" applyBorder="1" applyAlignment="1">
      <alignment horizontal="center" textRotation="90"/>
    </xf>
    <xf numFmtId="0" fontId="2" fillId="0" borderId="28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19" fillId="0" borderId="19" xfId="0" applyFont="1" applyBorder="1" applyAlignment="1">
      <alignment horizontal="center" textRotation="90"/>
    </xf>
    <xf numFmtId="0" fontId="19" fillId="0" borderId="44" xfId="0" applyFont="1" applyBorder="1" applyAlignment="1">
      <alignment horizontal="center" textRotation="90"/>
    </xf>
    <xf numFmtId="0" fontId="20" fillId="0" borderId="42" xfId="0" applyFont="1" applyBorder="1" applyAlignment="1">
      <alignment horizontal="center" textRotation="90"/>
    </xf>
    <xf numFmtId="0" fontId="20" fillId="0" borderId="41" xfId="0" applyFont="1" applyBorder="1" applyAlignment="1">
      <alignment horizontal="center" textRotation="90"/>
    </xf>
    <xf numFmtId="0" fontId="18" fillId="0" borderId="28" xfId="0" applyFont="1" applyFill="1" applyBorder="1" applyAlignment="1">
      <alignment horizontal="center" textRotation="90" wrapText="1"/>
    </xf>
    <xf numFmtId="0" fontId="18" fillId="0" borderId="14" xfId="0" applyFont="1" applyFill="1" applyBorder="1" applyAlignment="1">
      <alignment horizontal="center" textRotation="90" wrapText="1"/>
    </xf>
    <xf numFmtId="0" fontId="13" fillId="0" borderId="38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0" fillId="0" borderId="28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28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28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10" fillId="0" borderId="38" xfId="0" applyFont="1" applyBorder="1" applyAlignment="1">
      <alignment horizontal="left" wrapText="1"/>
    </xf>
    <xf numFmtId="0" fontId="2" fillId="0" borderId="28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18" fillId="0" borderId="38" xfId="0" applyFont="1" applyBorder="1" applyAlignment="1">
      <alignment horizontal="center" textRotation="90" wrapText="1"/>
    </xf>
    <xf numFmtId="0" fontId="18" fillId="0" borderId="38" xfId="0" applyFont="1" applyBorder="1" applyAlignment="1">
      <alignment horizontal="center" textRotation="90"/>
    </xf>
    <xf numFmtId="0" fontId="10" fillId="0" borderId="29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180975</xdr:colOff>
      <xdr:row>0</xdr:row>
      <xdr:rowOff>180975</xdr:rowOff>
    </xdr:from>
    <xdr:to>
      <xdr:col>16</xdr:col>
      <xdr:colOff>285750</xdr:colOff>
      <xdr:row>2</xdr:row>
      <xdr:rowOff>190500</xdr:rowOff>
    </xdr:to>
    <xdr:pic>
      <xdr:nvPicPr>
        <xdr:cNvPr id="1" name="CommandButton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49400" y="180975"/>
          <a:ext cx="714375" cy="561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257175</xdr:colOff>
      <xdr:row>0</xdr:row>
      <xdr:rowOff>180975</xdr:rowOff>
    </xdr:from>
    <xdr:to>
      <xdr:col>15</xdr:col>
      <xdr:colOff>104775</xdr:colOff>
      <xdr:row>2</xdr:row>
      <xdr:rowOff>200025</xdr:rowOff>
    </xdr:to>
    <xdr:pic>
      <xdr:nvPicPr>
        <xdr:cNvPr id="2" name="CommandButtonS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0975"/>
          <a:ext cx="167640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352425</xdr:colOff>
      <xdr:row>2</xdr:row>
      <xdr:rowOff>133350</xdr:rowOff>
    </xdr:from>
    <xdr:to>
      <xdr:col>16</xdr:col>
      <xdr:colOff>561975</xdr:colOff>
      <xdr:row>3</xdr:row>
      <xdr:rowOff>447675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0" y="68580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-2\&#1076;&#1086;&#1082;&#1091;&#1084;&#1077;&#1085;&#1090;&#1099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-2\&#1076;&#1086;&#1082;&#1091;&#1084;&#1077;&#1085;&#1090;&#1099;\&#1050;&#1050;&#1086;&#1085;&#1076;&#1088;08\&#1052;&#1072;&#1085;&#1076;&#1072;&#1090;\&#1052;&#1040;&#1053;&#1044;&#1040;&#1058;%20&#1050;&#1052;&#1083;&#1080;&#1095;&#1082;&#1072;2007%20_4&#1082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-2\&#1076;&#1086;&#1082;&#1091;&#1084;&#1077;&#1085;&#1090;&#1099;\&#1050;&#1050;&#1086;&#1085;&#1076;&#1088;08\&#1052;&#1072;&#1085;&#1076;&#1072;&#1090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\Temp\&#1052;&#1072;&#1085;&#1076;&#1072;&#1090;%20&#1087;&#1088;&#1086;&#1073;&#107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\Temp\&#1046;&#1077;&#1085;&#1103;\&#1057;&#1077;&#1084;&#1080;&#1085;&#1072;&#1088;%20&#1041;&#1077;&#1083;&#1075;&#1086;&#1088;&#1086;&#1076;\_&#1064;&#1040;&#1041;&#1051;&#1054;&#1053;&#1067;%20&#1076;&#1083;&#1103;%20&#1089;&#1086;&#1088;&#1077;&#1074;&#1085;&#1086;&#1074;&#1072;&#1085;&#1080;&#1081;\&#1096;&#1072;&#1073;&#1083;&#1086;&#1085;_&#1055;&#1056;&#1054;&#1058;&#1054;&#1050;&#1054;&#1051;&#1067;%20&#1056;&#1045;&#1047;&#1059;&#1051;&#1068;&#1058;&#1040;&#1058;&#1054;&#1042;\&#1063;&#1056;&#1087;&#1077;&#1096;&#1082;&#1072;2010\&#1055;&#1088;&#1086;&#1090;&#1086;&#1082;&#1086;&#1083;%20&#1050;&#1054;&#1052;&#1040;&#1053;&#1044;&#1067;%20_&#1063;&#1056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ЗакачкаSI 4"/>
      <sheetName val="Start личка 4кл"/>
      <sheetName val="DATA личка"/>
      <sheetName val="МАНДАТ main"/>
      <sheetName val="main"/>
      <sheetName val="Выписка"/>
    </sheetNames>
    <sheetDataSet>
      <sheetData sheetId="0">
        <row r="1">
          <cell r="A1" t="str">
            <v>ОТКРЫТЫЙ КУБОК ГОРОДА МОСКВЫ ПО СПОРТИВНОМУ  ТУРИЗМУ 2007</v>
          </cell>
        </row>
        <row r="2">
          <cell r="A2" t="str">
            <v>(дисциплина – дистанции – пешеходные)</v>
          </cell>
        </row>
        <row r="3">
          <cell r="A3" t="str">
            <v>07 октября 2007 года</v>
          </cell>
          <cell r="K3" t="str">
            <v>г. Москва, Кузьминки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МАНДАТ main"/>
      <sheetName val="main"/>
      <sheetName val="стартовый"/>
      <sheetName val="Выписка"/>
      <sheetName val="Лист3"/>
    </sheetNames>
    <sheetDataSet>
      <sheetData sheetId="0">
        <row r="1">
          <cell r="A1" t="str">
            <v>Комитет по физической культуре, спорту и молодёжной политике г. Пензы, Федерация спортивного туризма Пензенской области</v>
          </cell>
        </row>
        <row r="2">
          <cell r="A2" t="str">
            <v>Первенство города по спортивному туризму (дисциплина - дистанция - лыжная - группа)</v>
          </cell>
        </row>
        <row r="3">
          <cell r="A3" t="str">
            <v>6 февраля 2011 года</v>
          </cell>
          <cell r="K3" t="str">
            <v>г. Пенза, кафе "Засека"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1</v>
          </cell>
          <cell r="F31" t="str">
            <v>ком лыжка</v>
          </cell>
        </row>
        <row r="32">
          <cell r="C32">
            <v>2</v>
          </cell>
        </row>
        <row r="33">
          <cell r="C33">
            <v>2</v>
          </cell>
        </row>
        <row r="34">
          <cell r="C34">
            <v>2</v>
          </cell>
        </row>
        <row r="35">
          <cell r="C35">
            <v>2</v>
          </cell>
          <cell r="F35" t="str">
            <v>НД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3ю</v>
          </cell>
          <cell r="D44">
            <v>0.1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лаги"/>
      <sheetName val="очки"/>
      <sheetName val="Протокол"/>
      <sheetName val="Печать"/>
      <sheetName val="Универсиада"/>
    </sheetNames>
    <sheetDataSet>
      <sheetData sheetId="1">
        <row r="1">
          <cell r="A1" t="str">
            <v>Занятое
место</v>
          </cell>
          <cell r="B1" t="str">
            <v>Дистанция Личная короткая</v>
          </cell>
          <cell r="C1" t="str">
            <v>Дистанция Личная длинная</v>
          </cell>
          <cell r="D1" t="str">
            <v>Дистанция
Связки</v>
          </cell>
          <cell r="E1" t="str">
            <v>Дистанция Командная </v>
          </cell>
        </row>
        <row r="2">
          <cell r="A2">
            <v>1</v>
          </cell>
          <cell r="B2">
            <v>100</v>
          </cell>
          <cell r="C2">
            <v>50</v>
          </cell>
          <cell r="D2">
            <v>200</v>
          </cell>
          <cell r="E2">
            <v>400</v>
          </cell>
        </row>
        <row r="3">
          <cell r="A3">
            <v>2</v>
          </cell>
          <cell r="B3">
            <v>95</v>
          </cell>
          <cell r="C3">
            <v>46</v>
          </cell>
          <cell r="D3">
            <v>180</v>
          </cell>
          <cell r="E3">
            <v>360</v>
          </cell>
        </row>
        <row r="4">
          <cell r="A4">
            <v>3</v>
          </cell>
          <cell r="B4">
            <v>91</v>
          </cell>
          <cell r="C4">
            <v>43</v>
          </cell>
          <cell r="D4">
            <v>165</v>
          </cell>
          <cell r="E4">
            <v>330</v>
          </cell>
        </row>
        <row r="5">
          <cell r="A5">
            <v>4</v>
          </cell>
          <cell r="B5">
            <v>87</v>
          </cell>
          <cell r="C5">
            <v>40</v>
          </cell>
          <cell r="D5">
            <v>150</v>
          </cell>
          <cell r="E5">
            <v>300</v>
          </cell>
        </row>
        <row r="6">
          <cell r="A6">
            <v>5</v>
          </cell>
          <cell r="B6">
            <v>83</v>
          </cell>
          <cell r="C6">
            <v>37</v>
          </cell>
          <cell r="D6">
            <v>140</v>
          </cell>
          <cell r="E6">
            <v>280</v>
          </cell>
        </row>
        <row r="7">
          <cell r="A7">
            <v>6</v>
          </cell>
          <cell r="B7">
            <v>79</v>
          </cell>
          <cell r="C7">
            <v>34</v>
          </cell>
          <cell r="D7">
            <v>130</v>
          </cell>
          <cell r="E7">
            <v>260</v>
          </cell>
        </row>
        <row r="8">
          <cell r="A8">
            <v>7</v>
          </cell>
          <cell r="B8">
            <v>75</v>
          </cell>
          <cell r="C8">
            <v>32</v>
          </cell>
          <cell r="D8">
            <v>120</v>
          </cell>
          <cell r="E8">
            <v>240</v>
          </cell>
        </row>
        <row r="9">
          <cell r="A9">
            <v>8</v>
          </cell>
          <cell r="B9">
            <v>72</v>
          </cell>
          <cell r="C9">
            <v>30</v>
          </cell>
          <cell r="D9">
            <v>112</v>
          </cell>
          <cell r="E9">
            <v>220</v>
          </cell>
        </row>
        <row r="10">
          <cell r="A10">
            <v>9</v>
          </cell>
          <cell r="B10">
            <v>69</v>
          </cell>
          <cell r="C10">
            <v>28</v>
          </cell>
          <cell r="D10">
            <v>106</v>
          </cell>
          <cell r="E10">
            <v>210</v>
          </cell>
        </row>
        <row r="11">
          <cell r="A11">
            <v>10</v>
          </cell>
          <cell r="B11">
            <v>66</v>
          </cell>
          <cell r="C11">
            <v>26</v>
          </cell>
          <cell r="D11">
            <v>100</v>
          </cell>
          <cell r="E11">
            <v>200</v>
          </cell>
        </row>
        <row r="12">
          <cell r="A12">
            <v>11</v>
          </cell>
          <cell r="B12">
            <v>63</v>
          </cell>
          <cell r="C12">
            <v>24</v>
          </cell>
          <cell r="D12">
            <v>95</v>
          </cell>
          <cell r="E12">
            <v>190</v>
          </cell>
        </row>
        <row r="13">
          <cell r="A13">
            <v>12</v>
          </cell>
          <cell r="B13">
            <v>60</v>
          </cell>
          <cell r="C13">
            <v>22</v>
          </cell>
          <cell r="D13">
            <v>90</v>
          </cell>
          <cell r="E13">
            <v>180</v>
          </cell>
        </row>
        <row r="14">
          <cell r="A14">
            <v>13</v>
          </cell>
          <cell r="B14">
            <v>57</v>
          </cell>
          <cell r="C14">
            <v>20</v>
          </cell>
          <cell r="D14">
            <v>85</v>
          </cell>
          <cell r="E14">
            <v>170</v>
          </cell>
        </row>
        <row r="15">
          <cell r="A15">
            <v>14</v>
          </cell>
          <cell r="B15">
            <v>54</v>
          </cell>
          <cell r="C15">
            <v>18</v>
          </cell>
          <cell r="D15">
            <v>80</v>
          </cell>
          <cell r="E15">
            <v>160</v>
          </cell>
        </row>
        <row r="16">
          <cell r="A16">
            <v>15</v>
          </cell>
          <cell r="B16">
            <v>51</v>
          </cell>
          <cell r="C16">
            <v>16</v>
          </cell>
          <cell r="D16">
            <v>75</v>
          </cell>
          <cell r="E16">
            <v>150</v>
          </cell>
        </row>
        <row r="17">
          <cell r="A17">
            <v>16</v>
          </cell>
          <cell r="B17">
            <v>48</v>
          </cell>
          <cell r="C17">
            <v>15</v>
          </cell>
          <cell r="D17">
            <v>71</v>
          </cell>
          <cell r="E17">
            <v>140</v>
          </cell>
        </row>
        <row r="18">
          <cell r="A18">
            <v>17</v>
          </cell>
          <cell r="B18">
            <v>46</v>
          </cell>
          <cell r="C18">
            <v>14</v>
          </cell>
          <cell r="D18">
            <v>67</v>
          </cell>
          <cell r="E18">
            <v>130</v>
          </cell>
        </row>
        <row r="19">
          <cell r="A19">
            <v>18</v>
          </cell>
          <cell r="B19">
            <v>44</v>
          </cell>
          <cell r="C19">
            <v>13</v>
          </cell>
          <cell r="D19">
            <v>63</v>
          </cell>
          <cell r="E19">
            <v>120</v>
          </cell>
        </row>
        <row r="20">
          <cell r="A20">
            <v>19</v>
          </cell>
          <cell r="B20">
            <v>42</v>
          </cell>
          <cell r="C20">
            <v>12</v>
          </cell>
          <cell r="D20">
            <v>59</v>
          </cell>
          <cell r="E20">
            <v>110</v>
          </cell>
        </row>
        <row r="21">
          <cell r="A21">
            <v>20</v>
          </cell>
          <cell r="B21">
            <v>40</v>
          </cell>
          <cell r="C21">
            <v>11</v>
          </cell>
          <cell r="D21">
            <v>55</v>
          </cell>
          <cell r="E21">
            <v>100</v>
          </cell>
        </row>
        <row r="22">
          <cell r="A22">
            <v>21</v>
          </cell>
          <cell r="B22">
            <v>38</v>
          </cell>
          <cell r="C22">
            <v>10</v>
          </cell>
          <cell r="D22">
            <v>51</v>
          </cell>
          <cell r="E22">
            <v>92</v>
          </cell>
        </row>
        <row r="23">
          <cell r="A23">
            <v>22</v>
          </cell>
          <cell r="B23">
            <v>36</v>
          </cell>
          <cell r="C23">
            <v>9</v>
          </cell>
          <cell r="D23">
            <v>47</v>
          </cell>
          <cell r="E23">
            <v>84</v>
          </cell>
        </row>
        <row r="24">
          <cell r="A24">
            <v>23</v>
          </cell>
          <cell r="B24">
            <v>34</v>
          </cell>
          <cell r="C24">
            <v>8</v>
          </cell>
          <cell r="D24">
            <v>43</v>
          </cell>
          <cell r="E24">
            <v>76</v>
          </cell>
        </row>
        <row r="25">
          <cell r="A25">
            <v>24</v>
          </cell>
          <cell r="B25">
            <v>32</v>
          </cell>
          <cell r="C25">
            <v>7</v>
          </cell>
          <cell r="D25">
            <v>39</v>
          </cell>
          <cell r="E25">
            <v>68</v>
          </cell>
        </row>
        <row r="26">
          <cell r="A26">
            <v>25</v>
          </cell>
          <cell r="B26">
            <v>30</v>
          </cell>
          <cell r="C26">
            <v>6</v>
          </cell>
          <cell r="D26">
            <v>35</v>
          </cell>
          <cell r="E26">
            <v>60</v>
          </cell>
        </row>
        <row r="27">
          <cell r="A27">
            <v>26</v>
          </cell>
          <cell r="B27">
            <v>28</v>
          </cell>
          <cell r="C27">
            <v>5</v>
          </cell>
          <cell r="D27">
            <v>32</v>
          </cell>
          <cell r="E27">
            <v>52</v>
          </cell>
        </row>
        <row r="28">
          <cell r="A28">
            <v>27</v>
          </cell>
          <cell r="B28">
            <v>26</v>
          </cell>
          <cell r="C28">
            <v>4</v>
          </cell>
          <cell r="D28">
            <v>29</v>
          </cell>
          <cell r="E28">
            <v>44</v>
          </cell>
        </row>
        <row r="29">
          <cell r="A29">
            <v>28</v>
          </cell>
          <cell r="B29">
            <v>24</v>
          </cell>
          <cell r="C29">
            <v>3</v>
          </cell>
          <cell r="D29">
            <v>26</v>
          </cell>
          <cell r="E29">
            <v>36</v>
          </cell>
        </row>
        <row r="30">
          <cell r="A30">
            <v>29</v>
          </cell>
          <cell r="B30">
            <v>22</v>
          </cell>
          <cell r="C30">
            <v>2</v>
          </cell>
          <cell r="D30">
            <v>23</v>
          </cell>
          <cell r="E30">
            <v>28</v>
          </cell>
        </row>
        <row r="31">
          <cell r="A31">
            <v>30</v>
          </cell>
          <cell r="B31">
            <v>21</v>
          </cell>
          <cell r="C31">
            <v>1</v>
          </cell>
          <cell r="D31">
            <v>20</v>
          </cell>
          <cell r="E31">
            <v>20</v>
          </cell>
        </row>
        <row r="32">
          <cell r="A32">
            <v>31</v>
          </cell>
          <cell r="B32">
            <v>20</v>
          </cell>
          <cell r="D32">
            <v>17</v>
          </cell>
          <cell r="E32">
            <v>15</v>
          </cell>
        </row>
        <row r="33">
          <cell r="A33">
            <v>32</v>
          </cell>
          <cell r="B33">
            <v>19</v>
          </cell>
          <cell r="D33">
            <v>14</v>
          </cell>
          <cell r="E33">
            <v>10</v>
          </cell>
        </row>
        <row r="34">
          <cell r="A34">
            <v>33</v>
          </cell>
          <cell r="B34">
            <v>18</v>
          </cell>
          <cell r="D34">
            <v>11</v>
          </cell>
          <cell r="E34">
            <v>5</v>
          </cell>
        </row>
        <row r="35">
          <cell r="A35">
            <v>34</v>
          </cell>
          <cell r="B35">
            <v>17</v>
          </cell>
          <cell r="D35">
            <v>8</v>
          </cell>
        </row>
        <row r="36">
          <cell r="A36">
            <v>35</v>
          </cell>
          <cell r="B36">
            <v>16</v>
          </cell>
          <cell r="D36">
            <v>6</v>
          </cell>
        </row>
        <row r="37">
          <cell r="A37">
            <v>36</v>
          </cell>
          <cell r="B37">
            <v>15</v>
          </cell>
          <cell r="D37">
            <v>4</v>
          </cell>
        </row>
        <row r="38">
          <cell r="A38">
            <v>37</v>
          </cell>
          <cell r="B38">
            <v>14</v>
          </cell>
          <cell r="D38">
            <v>2</v>
          </cell>
        </row>
        <row r="39">
          <cell r="A39">
            <v>38</v>
          </cell>
          <cell r="B39">
            <v>13</v>
          </cell>
          <cell r="D39">
            <v>1</v>
          </cell>
        </row>
        <row r="40">
          <cell r="A40">
            <v>39</v>
          </cell>
          <cell r="B40">
            <v>12</v>
          </cell>
        </row>
        <row r="41">
          <cell r="A41">
            <v>40</v>
          </cell>
          <cell r="B41">
            <v>11</v>
          </cell>
        </row>
        <row r="42">
          <cell r="A42">
            <v>41</v>
          </cell>
          <cell r="B42">
            <v>10</v>
          </cell>
        </row>
        <row r="43">
          <cell r="A43">
            <v>42</v>
          </cell>
          <cell r="B43">
            <v>9</v>
          </cell>
        </row>
        <row r="44">
          <cell r="A44">
            <v>43</v>
          </cell>
          <cell r="B44">
            <v>8</v>
          </cell>
        </row>
        <row r="45">
          <cell r="A45">
            <v>44</v>
          </cell>
          <cell r="B45">
            <v>7</v>
          </cell>
        </row>
        <row r="46">
          <cell r="A46">
            <v>45</v>
          </cell>
          <cell r="B46">
            <v>6</v>
          </cell>
        </row>
        <row r="47">
          <cell r="A47">
            <v>46</v>
          </cell>
          <cell r="B47">
            <v>5</v>
          </cell>
        </row>
        <row r="48">
          <cell r="A48">
            <v>47</v>
          </cell>
          <cell r="B48">
            <v>4</v>
          </cell>
        </row>
        <row r="49">
          <cell r="A49">
            <v>48</v>
          </cell>
          <cell r="B49">
            <v>3</v>
          </cell>
        </row>
        <row r="50">
          <cell r="A50">
            <v>49</v>
          </cell>
          <cell r="B50">
            <v>2</v>
          </cell>
        </row>
        <row r="51">
          <cell r="A51">
            <v>50</v>
          </cell>
          <cell r="B5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indexed="43"/>
    <pageSetUpPr fitToPage="1"/>
  </sheetPr>
  <dimension ref="A1:L5"/>
  <sheetViews>
    <sheetView zoomScale="70" zoomScaleNormal="70" zoomScalePageLayoutView="0" workbookViewId="0" topLeftCell="A1">
      <selection activeCell="H5" sqref="H5"/>
    </sheetView>
  </sheetViews>
  <sheetFormatPr defaultColWidth="9.140625" defaultRowHeight="12.75"/>
  <cols>
    <col min="1" max="1" width="49.140625" style="6" customWidth="1"/>
    <col min="2" max="2" width="12.57421875" style="7" customWidth="1"/>
    <col min="3" max="3" width="9.8515625" style="7" customWidth="1"/>
    <col min="4" max="4" width="6.57421875" style="7" customWidth="1"/>
    <col min="5" max="5" width="12.8515625" style="10" customWidth="1"/>
    <col min="6" max="6" width="12.8515625" style="17" customWidth="1"/>
    <col min="7" max="7" width="14.00390625" style="7" customWidth="1"/>
    <col min="8" max="8" width="13.57421875" style="7" customWidth="1"/>
    <col min="9" max="9" width="13.57421875" style="7" bestFit="1" customWidth="1"/>
    <col min="10" max="12" width="12.8515625" style="12" customWidth="1"/>
  </cols>
  <sheetData>
    <row r="1" spans="1:12" ht="27" customHeight="1">
      <c r="A1" s="99" t="e">
        <f>#REF!</f>
        <v>#REF!</v>
      </c>
      <c r="B1" s="99"/>
      <c r="C1" s="99"/>
      <c r="D1" s="99"/>
      <c r="E1" s="99"/>
      <c r="F1" s="99"/>
      <c r="G1" s="99"/>
      <c r="H1" s="99"/>
      <c r="I1" s="99"/>
      <c r="J1" s="99"/>
      <c r="K1" s="18"/>
      <c r="L1" s="11"/>
    </row>
    <row r="2" spans="1:12" ht="16.5" thickBot="1">
      <c r="A2" s="100" t="e">
        <f>#REF!</f>
        <v>#REF!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6.5" thickTop="1">
      <c r="A3" s="1" t="e">
        <f>#REF!</f>
        <v>#REF!</v>
      </c>
      <c r="B3" s="2"/>
      <c r="C3" s="2"/>
      <c r="D3" s="2"/>
      <c r="E3" s="8"/>
      <c r="F3" s="15"/>
      <c r="G3" s="2"/>
      <c r="H3" s="2"/>
      <c r="I3" s="2"/>
      <c r="L3" s="13" t="e">
        <f>#REF!</f>
        <v>#REF!</v>
      </c>
    </row>
    <row r="4" spans="1:12" ht="38.25" customHeight="1" thickBot="1">
      <c r="A4" s="101" t="s">
        <v>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s="5" customFormat="1" ht="30.75" customHeight="1" thickBot="1">
      <c r="A5" s="3" t="s">
        <v>11</v>
      </c>
      <c r="B5" s="4" t="s">
        <v>12</v>
      </c>
      <c r="C5" s="4" t="s">
        <v>8</v>
      </c>
      <c r="D5" s="4" t="s">
        <v>10</v>
      </c>
      <c r="E5" s="9" t="s">
        <v>2</v>
      </c>
      <c r="F5" s="16" t="s">
        <v>6</v>
      </c>
      <c r="G5" s="4" t="s">
        <v>3</v>
      </c>
      <c r="H5" s="4" t="e">
        <f>#REF!</f>
        <v>#REF!</v>
      </c>
      <c r="I5" s="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</row>
    <row r="6" ht="15.75" thickTop="1"/>
  </sheetData>
  <sheetProtection/>
  <mergeCells count="3">
    <mergeCell ref="A1:J1"/>
    <mergeCell ref="A2:L2"/>
    <mergeCell ref="A4:L4"/>
  </mergeCells>
  <printOptions horizontalCentered="1"/>
  <pageMargins left="0.94" right="0.76" top="0.66" bottom="0.3937007874015748" header="0.65" footer="0.5118110236220472"/>
  <pageSetup fitToHeight="1" fitToWidth="1"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F25"/>
  <sheetViews>
    <sheetView zoomScale="79" zoomScaleNormal="79" zoomScalePageLayoutView="0" workbookViewId="0" topLeftCell="A1">
      <selection activeCell="N6" sqref="N6:N7"/>
    </sheetView>
  </sheetViews>
  <sheetFormatPr defaultColWidth="9.140625" defaultRowHeight="12.75"/>
  <cols>
    <col min="1" max="1" width="4.8515625" style="0" customWidth="1"/>
    <col min="2" max="2" width="6.421875" style="0" bestFit="1" customWidth="1"/>
    <col min="3" max="3" width="23.7109375" style="0" customWidth="1"/>
    <col min="4" max="4" width="35.7109375" style="0" customWidth="1"/>
    <col min="5" max="5" width="9.8515625" style="0" hidden="1" customWidth="1"/>
    <col min="7" max="7" width="9.140625" style="0" hidden="1" customWidth="1"/>
    <col min="9" max="9" width="9.140625" style="0" hidden="1" customWidth="1"/>
    <col min="11" max="11" width="9.140625" style="0" hidden="1" customWidth="1"/>
    <col min="13" max="13" width="9.140625" style="0" hidden="1" customWidth="1"/>
    <col min="15" max="15" width="9.140625" style="0" hidden="1" customWidth="1"/>
    <col min="17" max="18" width="9.140625" style="0" hidden="1" customWidth="1"/>
    <col min="20" max="20" width="0" style="0" hidden="1" customWidth="1"/>
    <col min="21" max="21" width="13.00390625" style="0" customWidth="1"/>
    <col min="22" max="23" width="0" style="0" hidden="1" customWidth="1"/>
    <col min="25" max="26" width="0" style="0" hidden="1" customWidth="1"/>
    <col min="28" max="28" width="0" style="0" hidden="1" customWidth="1"/>
    <col min="29" max="29" width="12.00390625" style="0" hidden="1" customWidth="1"/>
    <col min="30" max="31" width="0" style="0" hidden="1" customWidth="1"/>
  </cols>
  <sheetData>
    <row r="1" spans="1:26" s="19" customFormat="1" ht="18.75" customHeight="1">
      <c r="A1" s="130" t="str">
        <f>Shapka1</f>
        <v>Комитет по физической культуре, спорту и молодёжной политике г. Пензы, Федерация спортивного туризма Пензенской области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6" s="19" customFormat="1" ht="19.5" customHeight="1">
      <c r="A2" s="131" t="str">
        <f>Shapka2</f>
        <v>Первенство города по спортивному туризму (дисциплина - дистанция - лыжная - группа)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s="19" customFormat="1" ht="12.7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 t="s">
        <v>0</v>
      </c>
      <c r="V3" s="28"/>
      <c r="W3" s="28" t="s">
        <v>0</v>
      </c>
      <c r="Y3" s="28"/>
      <c r="Z3" s="28"/>
    </row>
    <row r="4" spans="1:26" s="19" customFormat="1" ht="39" customHeight="1">
      <c r="A4" s="131" t="s">
        <v>67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</row>
    <row r="5" spans="1:4" s="19" customFormat="1" ht="19.5" thickBot="1">
      <c r="A5" s="129" t="s">
        <v>59</v>
      </c>
      <c r="B5" s="129"/>
      <c r="C5" s="129"/>
      <c r="D5" s="45">
        <v>1</v>
      </c>
    </row>
    <row r="6" spans="1:27" s="19" customFormat="1" ht="28.5" customHeight="1">
      <c r="A6" s="133" t="s">
        <v>13</v>
      </c>
      <c r="B6" s="133" t="s">
        <v>14</v>
      </c>
      <c r="C6" s="135" t="s">
        <v>9</v>
      </c>
      <c r="D6" s="137" t="s">
        <v>7</v>
      </c>
      <c r="E6" s="139" t="s">
        <v>5</v>
      </c>
      <c r="F6" s="141" t="s">
        <v>23</v>
      </c>
      <c r="G6" s="117" t="s">
        <v>15</v>
      </c>
      <c r="H6" s="121" t="s">
        <v>22</v>
      </c>
      <c r="I6" s="117" t="s">
        <v>15</v>
      </c>
      <c r="J6" s="121" t="s">
        <v>24</v>
      </c>
      <c r="K6" s="117" t="s">
        <v>15</v>
      </c>
      <c r="L6" s="121" t="s">
        <v>25</v>
      </c>
      <c r="M6" s="117" t="s">
        <v>15</v>
      </c>
      <c r="N6" s="121" t="s">
        <v>26</v>
      </c>
      <c r="O6" s="117" t="s">
        <v>15</v>
      </c>
      <c r="P6" s="121" t="s">
        <v>27</v>
      </c>
      <c r="Q6" s="123" t="s">
        <v>15</v>
      </c>
      <c r="R6" s="125" t="s">
        <v>29</v>
      </c>
      <c r="S6" s="127" t="s">
        <v>16</v>
      </c>
      <c r="T6" s="111" t="s">
        <v>28</v>
      </c>
      <c r="U6" s="113" t="s">
        <v>17</v>
      </c>
      <c r="V6" s="115" t="s">
        <v>30</v>
      </c>
      <c r="W6" s="113" t="s">
        <v>18</v>
      </c>
      <c r="X6" s="113" t="s">
        <v>19</v>
      </c>
      <c r="Y6" s="119" t="s">
        <v>20</v>
      </c>
      <c r="Z6" s="107" t="s">
        <v>21</v>
      </c>
      <c r="AA6" s="113" t="s">
        <v>52</v>
      </c>
    </row>
    <row r="7" spans="1:27" s="19" customFormat="1" ht="164.25" customHeight="1" thickBot="1">
      <c r="A7" s="134"/>
      <c r="B7" s="134"/>
      <c r="C7" s="136"/>
      <c r="D7" s="138"/>
      <c r="E7" s="140"/>
      <c r="F7" s="142"/>
      <c r="G7" s="118"/>
      <c r="H7" s="122"/>
      <c r="I7" s="118"/>
      <c r="J7" s="122"/>
      <c r="K7" s="118"/>
      <c r="L7" s="122"/>
      <c r="M7" s="118"/>
      <c r="N7" s="122"/>
      <c r="O7" s="118"/>
      <c r="P7" s="122"/>
      <c r="Q7" s="124"/>
      <c r="R7" s="126"/>
      <c r="S7" s="128"/>
      <c r="T7" s="112"/>
      <c r="U7" s="114"/>
      <c r="V7" s="116"/>
      <c r="W7" s="97"/>
      <c r="X7" s="114"/>
      <c r="Y7" s="120"/>
      <c r="Z7" s="108"/>
      <c r="AA7" s="114"/>
    </row>
    <row r="8" spans="1:28" s="21" customFormat="1" ht="12.75" hidden="1">
      <c r="A8" s="50"/>
      <c r="B8" s="50"/>
      <c r="C8" s="50"/>
      <c r="D8" s="50"/>
      <c r="F8" s="50"/>
      <c r="H8" s="50"/>
      <c r="J8" s="50"/>
      <c r="L8" s="50"/>
      <c r="N8" s="50"/>
      <c r="P8" s="50"/>
      <c r="S8" s="50"/>
      <c r="U8" s="50"/>
      <c r="W8" s="50"/>
      <c r="X8" s="50"/>
      <c r="AA8" s="50"/>
      <c r="AB8" s="29">
        <v>0.05555555555555555</v>
      </c>
    </row>
    <row r="9" spans="1:27" s="21" customFormat="1" ht="19.5">
      <c r="A9" s="46">
        <v>1</v>
      </c>
      <c r="B9" s="20">
        <v>15</v>
      </c>
      <c r="C9" s="39" t="s">
        <v>41</v>
      </c>
      <c r="D9" s="76" t="s">
        <v>47</v>
      </c>
      <c r="E9" s="77">
        <v>0.47569444444444425</v>
      </c>
      <c r="F9" s="20"/>
      <c r="G9" s="80"/>
      <c r="H9" s="20"/>
      <c r="I9" s="80"/>
      <c r="J9" s="20"/>
      <c r="K9" s="80"/>
      <c r="L9" s="20" t="s">
        <v>61</v>
      </c>
      <c r="M9" s="80"/>
      <c r="N9" s="20"/>
      <c r="O9" s="80"/>
      <c r="P9" s="20"/>
      <c r="Q9" s="78"/>
      <c r="R9" s="81">
        <f aca="true" t="shared" si="0" ref="R9:R14">G9+I9+K9+M9+O9+Q9</f>
        <v>0</v>
      </c>
      <c r="S9" s="83">
        <v>0.03960648148148148</v>
      </c>
      <c r="T9" s="56">
        <f aca="true" t="shared" si="1" ref="T9:T14">S9-R9</f>
        <v>0.03960648148148148</v>
      </c>
      <c r="U9" s="85" t="str">
        <f>IF(S9&lt;&gt;"",IF(T9&gt;$AB$8,"прев.КВ",IF(W9&gt;0,"сн с этапов",T9)),"не старт.")</f>
        <v>сн с этапов</v>
      </c>
      <c r="V9" s="86">
        <f aca="true" t="shared" si="2" ref="V9:V14">IF(ISNUMBER(U9),0,IF(U9="прев.КВ",2,IF(U9="сн с этапов",1,IF(U9="не фин.",4,3))))</f>
        <v>1</v>
      </c>
      <c r="W9" s="87">
        <f>COUNTIF(F9:P9,"сн")</f>
        <v>1</v>
      </c>
      <c r="X9" s="88">
        <v>1</v>
      </c>
      <c r="Y9" s="89"/>
      <c r="Z9" s="90"/>
      <c r="AA9" s="88"/>
    </row>
    <row r="10" spans="1:27" s="21" customFormat="1" ht="25.5">
      <c r="A10" s="31">
        <v>2</v>
      </c>
      <c r="B10" s="31">
        <v>13</v>
      </c>
      <c r="C10" s="40" t="s">
        <v>39</v>
      </c>
      <c r="D10" s="69" t="s">
        <v>50</v>
      </c>
      <c r="E10" s="77">
        <v>0.4826388888888887</v>
      </c>
      <c r="F10" s="31"/>
      <c r="G10" s="61"/>
      <c r="H10" s="31" t="s">
        <v>61</v>
      </c>
      <c r="I10" s="61"/>
      <c r="J10" s="31"/>
      <c r="K10" s="61"/>
      <c r="L10" s="31"/>
      <c r="M10" s="61"/>
      <c r="N10" s="31"/>
      <c r="O10" s="61"/>
      <c r="P10" s="31"/>
      <c r="Q10" s="60"/>
      <c r="R10" s="55">
        <f t="shared" si="0"/>
        <v>0</v>
      </c>
      <c r="S10" s="58">
        <v>0.04085648148148149</v>
      </c>
      <c r="T10" s="56">
        <f t="shared" si="1"/>
        <v>0.04085648148148149</v>
      </c>
      <c r="U10" s="26" t="str">
        <f>IF(S10&lt;&gt;"",IF(T10&gt;$AB$8,"прев.КВ",IF(W10&gt;0,"сн с этапов",T10)),"не старт.")</f>
        <v>сн с этапов</v>
      </c>
      <c r="V10" s="53">
        <f t="shared" si="2"/>
        <v>1</v>
      </c>
      <c r="W10" s="31">
        <f>COUNTIF(F10:P10,"сн")</f>
        <v>1</v>
      </c>
      <c r="X10" s="31">
        <v>2</v>
      </c>
      <c r="Y10" s="38"/>
      <c r="Z10" s="84"/>
      <c r="AA10" s="31"/>
    </row>
    <row r="11" spans="1:27" s="21" customFormat="1" ht="19.5">
      <c r="A11" s="31">
        <v>3</v>
      </c>
      <c r="B11" s="31">
        <v>18</v>
      </c>
      <c r="C11" s="40" t="s">
        <v>36</v>
      </c>
      <c r="D11" s="69" t="s">
        <v>58</v>
      </c>
      <c r="E11" s="71">
        <v>0.4826388888888889</v>
      </c>
      <c r="F11" s="31"/>
      <c r="G11" s="61"/>
      <c r="H11" s="31"/>
      <c r="I11" s="61"/>
      <c r="J11" s="31"/>
      <c r="K11" s="61"/>
      <c r="L11" s="31" t="s">
        <v>61</v>
      </c>
      <c r="M11" s="61"/>
      <c r="N11" s="31" t="s">
        <v>61</v>
      </c>
      <c r="O11" s="61"/>
      <c r="P11" s="31"/>
      <c r="Q11" s="60"/>
      <c r="R11" s="55">
        <f t="shared" si="0"/>
        <v>0</v>
      </c>
      <c r="S11" s="58">
        <v>0.04556712962962963</v>
      </c>
      <c r="T11" s="56">
        <f t="shared" si="1"/>
        <v>0.04556712962962963</v>
      </c>
      <c r="U11" s="26" t="str">
        <f>IF(S11&lt;&gt;"",IF(T11&gt;'юниоры-юниорки'!$AB$8,"прев.КВ",IF(W11&gt;0,"сн с этапов",T11)),"не старт.")</f>
        <v>сн с этапов</v>
      </c>
      <c r="V11" s="53">
        <f t="shared" si="2"/>
        <v>1</v>
      </c>
      <c r="W11" s="31">
        <f>COUNTIF(F11:P11,"сн")</f>
        <v>2</v>
      </c>
      <c r="X11" s="31">
        <v>3</v>
      </c>
      <c r="Y11" s="38"/>
      <c r="Z11" s="84"/>
      <c r="AA11" s="31" t="s">
        <v>63</v>
      </c>
    </row>
    <row r="12" spans="1:32" s="21" customFormat="1" ht="153">
      <c r="A12" s="31">
        <v>4</v>
      </c>
      <c r="B12" s="31">
        <v>10</v>
      </c>
      <c r="C12" s="40" t="s">
        <v>54</v>
      </c>
      <c r="D12" s="69" t="s">
        <v>55</v>
      </c>
      <c r="E12" s="77">
        <v>0.49652777777777773</v>
      </c>
      <c r="F12" s="31"/>
      <c r="G12" s="61"/>
      <c r="H12" s="31" t="s">
        <v>61</v>
      </c>
      <c r="I12" s="61"/>
      <c r="J12" s="31"/>
      <c r="K12" s="61"/>
      <c r="L12" s="31" t="s">
        <v>61</v>
      </c>
      <c r="M12" s="61"/>
      <c r="N12" s="31"/>
      <c r="O12" s="61"/>
      <c r="P12" s="31"/>
      <c r="Q12" s="60"/>
      <c r="R12" s="55">
        <f t="shared" si="0"/>
        <v>0</v>
      </c>
      <c r="S12" s="58">
        <v>0.050277777777777775</v>
      </c>
      <c r="T12" s="56">
        <f t="shared" si="1"/>
        <v>0.050277777777777775</v>
      </c>
      <c r="U12" s="26" t="str">
        <f>IF(S12&lt;&gt;"",IF(T12&gt;$AB$8,"прев.КВ",IF(W12&gt;0,"сн с этапов",T12)),"не старт.")</f>
        <v>сн с этапов</v>
      </c>
      <c r="V12" s="53">
        <f t="shared" si="2"/>
        <v>1</v>
      </c>
      <c r="W12" s="31">
        <f>COUNTIF(F12:P12,"сн")</f>
        <v>2</v>
      </c>
      <c r="X12" s="31">
        <v>4</v>
      </c>
      <c r="Y12" s="38"/>
      <c r="Z12" s="84"/>
      <c r="AA12" s="31"/>
      <c r="AB12" s="98" t="s">
        <v>31</v>
      </c>
      <c r="AC12" s="98"/>
      <c r="AD12" s="21" t="s">
        <v>35</v>
      </c>
      <c r="AE12" s="109"/>
      <c r="AF12" s="109"/>
    </row>
    <row r="13" spans="1:32" s="21" customFormat="1" ht="19.5">
      <c r="A13" s="31">
        <v>5</v>
      </c>
      <c r="B13" s="31">
        <v>17</v>
      </c>
      <c r="C13" s="40" t="s">
        <v>64</v>
      </c>
      <c r="D13" s="69" t="s">
        <v>51</v>
      </c>
      <c r="E13" s="77">
        <v>0.4895833333333331</v>
      </c>
      <c r="F13" s="31"/>
      <c r="G13" s="61"/>
      <c r="H13" s="31" t="s">
        <v>61</v>
      </c>
      <c r="I13" s="61"/>
      <c r="J13" s="31"/>
      <c r="K13" s="61"/>
      <c r="L13" s="31" t="s">
        <v>61</v>
      </c>
      <c r="M13" s="61"/>
      <c r="N13" s="31" t="s">
        <v>61</v>
      </c>
      <c r="O13" s="61"/>
      <c r="P13" s="31"/>
      <c r="Q13" s="60"/>
      <c r="R13" s="55">
        <f t="shared" si="0"/>
        <v>0</v>
      </c>
      <c r="S13" s="58">
        <v>0.04555555555555555</v>
      </c>
      <c r="T13" s="56">
        <f t="shared" si="1"/>
        <v>0.04555555555555555</v>
      </c>
      <c r="U13" s="26" t="str">
        <f>IF(S13&lt;&gt;"",IF(T13&gt;$AB$8,"прев.КВ",IF(W13&gt;0,"сн с этапов",T13)),"не старт.")</f>
        <v>сн с этапов</v>
      </c>
      <c r="V13" s="53">
        <f t="shared" si="2"/>
        <v>1</v>
      </c>
      <c r="W13" s="31">
        <f>COUNTIF(F13:P13,"сн")</f>
        <v>3</v>
      </c>
      <c r="X13" s="31">
        <v>5</v>
      </c>
      <c r="Y13" s="38"/>
      <c r="Z13" s="84"/>
      <c r="AA13" s="31" t="s">
        <v>53</v>
      </c>
      <c r="AB13" s="43"/>
      <c r="AC13" s="43"/>
      <c r="AE13" s="44"/>
      <c r="AF13" s="44"/>
    </row>
    <row r="14" spans="1:32" s="21" customFormat="1" ht="153.75" thickBot="1">
      <c r="A14" s="74">
        <v>6</v>
      </c>
      <c r="B14" s="34">
        <v>16</v>
      </c>
      <c r="C14" s="41" t="s">
        <v>44</v>
      </c>
      <c r="D14" s="42" t="s">
        <v>46</v>
      </c>
      <c r="E14" s="75">
        <v>0.46874999999999983</v>
      </c>
      <c r="F14" s="34"/>
      <c r="G14" s="62"/>
      <c r="H14" s="34"/>
      <c r="I14" s="62"/>
      <c r="J14" s="34"/>
      <c r="K14" s="62"/>
      <c r="L14" s="34"/>
      <c r="M14" s="62"/>
      <c r="N14" s="34"/>
      <c r="O14" s="62"/>
      <c r="P14" s="34"/>
      <c r="Q14" s="79"/>
      <c r="R14" s="82">
        <f t="shared" si="0"/>
        <v>0</v>
      </c>
      <c r="S14" s="59"/>
      <c r="T14" s="57">
        <f t="shared" si="1"/>
        <v>0</v>
      </c>
      <c r="U14" s="27" t="str">
        <f>IF(S14&lt;&gt;"",IF(T14&gt;$AB$8,"прев.КВ",IF(W14&gt;0,"сн с этапов",T14)),"не старт.")</f>
        <v>не старт.</v>
      </c>
      <c r="V14" s="54">
        <f t="shared" si="2"/>
        <v>3</v>
      </c>
      <c r="W14" s="34"/>
      <c r="X14" s="34"/>
      <c r="Y14" s="47"/>
      <c r="Z14" s="35"/>
      <c r="AA14" s="34"/>
      <c r="AB14" s="98" t="s">
        <v>34</v>
      </c>
      <c r="AC14" s="98"/>
      <c r="AD14" s="21" t="s">
        <v>35</v>
      </c>
      <c r="AE14" s="110"/>
      <c r="AF14" s="110"/>
    </row>
    <row r="15" spans="2:5" s="19" customFormat="1" ht="13.5" customHeight="1" hidden="1" thickBot="1">
      <c r="B15" s="105"/>
      <c r="C15" s="106"/>
      <c r="D15" s="106"/>
      <c r="E15" s="25"/>
    </row>
    <row r="16" spans="2:5" s="19" customFormat="1" ht="13.5" customHeight="1" hidden="1" thickBot="1">
      <c r="B16" s="103"/>
      <c r="C16" s="104"/>
      <c r="D16" s="104"/>
      <c r="E16" s="22"/>
    </row>
    <row r="17" s="19" customFormat="1" ht="13.5" customHeight="1" thickBot="1">
      <c r="Y17" s="36"/>
    </row>
    <row r="18" spans="2:5" s="19" customFormat="1" ht="13.5" customHeight="1">
      <c r="B18" s="32"/>
      <c r="C18" s="32"/>
      <c r="D18" s="32"/>
      <c r="E18" s="33"/>
    </row>
    <row r="19" spans="2:5" s="19" customFormat="1" ht="13.5" customHeight="1">
      <c r="B19" s="32"/>
      <c r="C19" s="32"/>
      <c r="D19" s="32"/>
      <c r="E19" s="33"/>
    </row>
    <row r="20" spans="1:10" s="19" customFormat="1" ht="13.5" customHeight="1">
      <c r="A20" s="19" t="s">
        <v>32</v>
      </c>
      <c r="B20" s="32"/>
      <c r="C20" s="32"/>
      <c r="D20" s="48" t="s">
        <v>62</v>
      </c>
      <c r="E20" s="33"/>
      <c r="G20" s="102">
        <f ca="1">NOW()</f>
        <v>40584.4265875</v>
      </c>
      <c r="H20" s="102"/>
      <c r="I20" s="102"/>
      <c r="J20" s="102"/>
    </row>
    <row r="21" spans="2:10" s="19" customFormat="1" ht="13.5" customHeight="1">
      <c r="B21" s="32"/>
      <c r="C21" s="32"/>
      <c r="D21" s="48"/>
      <c r="E21" s="33"/>
      <c r="G21" s="63"/>
      <c r="H21" s="63"/>
      <c r="I21" s="63"/>
      <c r="J21" s="63"/>
    </row>
    <row r="22" s="19" customFormat="1" ht="15.75">
      <c r="A22" s="23" t="s">
        <v>33</v>
      </c>
    </row>
    <row r="23" spans="1:8" s="19" customFormat="1" ht="15.75">
      <c r="A23" s="23" t="s">
        <v>65</v>
      </c>
      <c r="G23" s="64"/>
      <c r="H23" s="64"/>
    </row>
    <row r="24" s="19" customFormat="1" ht="12.75"/>
    <row r="25" s="19" customFormat="1" ht="12.75">
      <c r="P25" s="24"/>
    </row>
  </sheetData>
  <sheetProtection password="C713" sheet="1" objects="1" scenarios="1" selectLockedCells="1" selectUnlockedCells="1"/>
  <mergeCells count="38">
    <mergeCell ref="E6:E7"/>
    <mergeCell ref="F6:F7"/>
    <mergeCell ref="A6:A7"/>
    <mergeCell ref="B6:B7"/>
    <mergeCell ref="C6:C7"/>
    <mergeCell ref="D6:D7"/>
    <mergeCell ref="A5:C5"/>
    <mergeCell ref="A1:Z1"/>
    <mergeCell ref="A2:Z2"/>
    <mergeCell ref="A4:Z4"/>
    <mergeCell ref="R6:R7"/>
    <mergeCell ref="S6:S7"/>
    <mergeCell ref="G6:G7"/>
    <mergeCell ref="H6:H7"/>
    <mergeCell ref="I6:I7"/>
    <mergeCell ref="J6:J7"/>
    <mergeCell ref="K6:K7"/>
    <mergeCell ref="L6:L7"/>
    <mergeCell ref="AE12:AF12"/>
    <mergeCell ref="AE14:AF14"/>
    <mergeCell ref="T6:T7"/>
    <mergeCell ref="U6:U7"/>
    <mergeCell ref="V6:V7"/>
    <mergeCell ref="W6:W7"/>
    <mergeCell ref="AA6:AA7"/>
    <mergeCell ref="AB12:AC12"/>
    <mergeCell ref="AB14:AC14"/>
    <mergeCell ref="X6:X7"/>
    <mergeCell ref="G20:J20"/>
    <mergeCell ref="B16:D16"/>
    <mergeCell ref="B15:D15"/>
    <mergeCell ref="Z6:Z7"/>
    <mergeCell ref="M6:M7"/>
    <mergeCell ref="Y6:Y7"/>
    <mergeCell ref="N6:N7"/>
    <mergeCell ref="O6:O7"/>
    <mergeCell ref="P6:P7"/>
    <mergeCell ref="Q6:Q7"/>
  </mergeCells>
  <printOptions/>
  <pageMargins left="0.393700787401575" right="0.393700787401575" top="0.78740157480315" bottom="0.393700787401575" header="0.511811023622047" footer="0.511811023622047"/>
  <pageSetup fitToHeight="1" fitToWidth="1" horizontalDpi="300" verticalDpi="300" orientation="landscape" paperSize="9" scale="8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C24"/>
  <sheetViews>
    <sheetView tabSelected="1" zoomScale="79" zoomScaleNormal="79" zoomScalePageLayoutView="0" workbookViewId="0" topLeftCell="A1">
      <selection activeCell="H30" sqref="H30"/>
    </sheetView>
  </sheetViews>
  <sheetFormatPr defaultColWidth="9.140625" defaultRowHeight="12.75"/>
  <cols>
    <col min="1" max="1" width="4.8515625" style="0" customWidth="1"/>
    <col min="2" max="2" width="6.421875" style="0" bestFit="1" customWidth="1"/>
    <col min="3" max="3" width="23.7109375" style="0" customWidth="1"/>
    <col min="4" max="4" width="35.7109375" style="0" customWidth="1"/>
    <col min="5" max="5" width="9.8515625" style="0" hidden="1" customWidth="1"/>
    <col min="7" max="7" width="9.140625" style="0" hidden="1" customWidth="1"/>
    <col min="9" max="9" width="9.140625" style="0" hidden="1" customWidth="1"/>
    <col min="11" max="11" width="9.140625" style="0" hidden="1" customWidth="1"/>
    <col min="13" max="13" width="9.140625" style="0" hidden="1" customWidth="1"/>
    <col min="17" max="17" width="9.140625" style="0" hidden="1" customWidth="1"/>
    <col min="21" max="21" width="12.00390625" style="0" customWidth="1"/>
    <col min="22" max="23" width="0" style="0" hidden="1" customWidth="1"/>
    <col min="26" max="27" width="9.140625" style="0" hidden="1" customWidth="1"/>
    <col min="28" max="28" width="12.00390625" style="0" hidden="1" customWidth="1"/>
    <col min="29" max="29" width="9.140625" style="0" hidden="1" customWidth="1"/>
  </cols>
  <sheetData>
    <row r="1" spans="1:26" s="19" customFormat="1" ht="18.75" customHeight="1">
      <c r="A1" s="130" t="str">
        <f>Shapka1</f>
        <v>Комитет по физической культуре, спорту и молодёжной политике г. Пензы, Федерация спортивного туризма Пензенской области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6" s="19" customFormat="1" ht="19.5" customHeight="1">
      <c r="A2" s="131" t="str">
        <f>Shapka2</f>
        <v>Первенство города по спортивному туризму (дисциплина - дистанция - лыжная - группа)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s="19" customFormat="1" ht="12.75">
      <c r="A3" s="28" t="str">
        <f>'юноши-девушки'!A3</f>
        <v>6 февраля 2011 года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 t="str">
        <f>'юноши-девушки'!W3</f>
        <v>г. Пенза, кафе "Засека"</v>
      </c>
      <c r="Y3" s="28"/>
      <c r="Z3" s="28"/>
    </row>
    <row r="4" spans="1:26" s="19" customFormat="1" ht="39" customHeight="1">
      <c r="A4" s="131" t="s">
        <v>66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</row>
    <row r="5" spans="1:4" s="19" customFormat="1" ht="19.5" thickBot="1">
      <c r="A5" s="129" t="s">
        <v>60</v>
      </c>
      <c r="B5" s="129"/>
      <c r="C5" s="129"/>
      <c r="D5" s="45">
        <f>'юноши-девушки'!D5+1</f>
        <v>2</v>
      </c>
    </row>
    <row r="6" spans="1:26" s="19" customFormat="1" ht="28.5" customHeight="1">
      <c r="A6" s="133" t="s">
        <v>13</v>
      </c>
      <c r="B6" s="133" t="s">
        <v>14</v>
      </c>
      <c r="C6" s="135" t="s">
        <v>9</v>
      </c>
      <c r="D6" s="137" t="s">
        <v>7</v>
      </c>
      <c r="E6" s="139" t="s">
        <v>5</v>
      </c>
      <c r="F6" s="141" t="s">
        <v>23</v>
      </c>
      <c r="G6" s="117" t="s">
        <v>15</v>
      </c>
      <c r="H6" s="121" t="s">
        <v>22</v>
      </c>
      <c r="I6" s="117" t="s">
        <v>15</v>
      </c>
      <c r="J6" s="121" t="s">
        <v>24</v>
      </c>
      <c r="K6" s="117" t="s">
        <v>15</v>
      </c>
      <c r="L6" s="121" t="s">
        <v>25</v>
      </c>
      <c r="M6" s="117" t="s">
        <v>15</v>
      </c>
      <c r="N6" s="121" t="s">
        <v>26</v>
      </c>
      <c r="O6" s="117" t="s">
        <v>15</v>
      </c>
      <c r="P6" s="121" t="s">
        <v>27</v>
      </c>
      <c r="Q6" s="123" t="s">
        <v>15</v>
      </c>
      <c r="R6" s="125" t="s">
        <v>29</v>
      </c>
      <c r="S6" s="127" t="s">
        <v>16</v>
      </c>
      <c r="T6" s="111" t="s">
        <v>28</v>
      </c>
      <c r="U6" s="113" t="s">
        <v>17</v>
      </c>
      <c r="V6" s="115" t="s">
        <v>30</v>
      </c>
      <c r="W6" s="113" t="s">
        <v>18</v>
      </c>
      <c r="X6" s="113" t="s">
        <v>19</v>
      </c>
      <c r="Y6" s="113" t="s">
        <v>52</v>
      </c>
      <c r="Z6" s="119" t="s">
        <v>21</v>
      </c>
    </row>
    <row r="7" spans="1:26" s="19" customFormat="1" ht="164.25" customHeight="1" thickBot="1">
      <c r="A7" s="134"/>
      <c r="B7" s="134"/>
      <c r="C7" s="136"/>
      <c r="D7" s="138"/>
      <c r="E7" s="140"/>
      <c r="F7" s="142"/>
      <c r="G7" s="118"/>
      <c r="H7" s="122"/>
      <c r="I7" s="118"/>
      <c r="J7" s="122"/>
      <c r="K7" s="118"/>
      <c r="L7" s="122"/>
      <c r="M7" s="118"/>
      <c r="N7" s="122"/>
      <c r="O7" s="118"/>
      <c r="P7" s="122"/>
      <c r="Q7" s="124"/>
      <c r="R7" s="126"/>
      <c r="S7" s="128"/>
      <c r="T7" s="143"/>
      <c r="U7" s="97"/>
      <c r="V7" s="144"/>
      <c r="W7" s="97"/>
      <c r="X7" s="97"/>
      <c r="Y7" s="97"/>
      <c r="Z7" s="120"/>
    </row>
    <row r="8" spans="1:28" s="21" customFormat="1" ht="12.75" hidden="1">
      <c r="A8" s="50"/>
      <c r="B8" s="50"/>
      <c r="C8" s="50"/>
      <c r="D8" s="50"/>
      <c r="E8" s="70"/>
      <c r="F8" s="50"/>
      <c r="H8" s="50"/>
      <c r="J8" s="50"/>
      <c r="L8" s="50"/>
      <c r="N8" s="50"/>
      <c r="P8" s="50"/>
      <c r="S8" s="50"/>
      <c r="U8" s="50"/>
      <c r="W8" s="50"/>
      <c r="X8" s="73"/>
      <c r="Y8" s="73"/>
      <c r="Z8" s="37"/>
      <c r="AA8" s="65"/>
      <c r="AB8" s="29">
        <v>0.05555555555555555</v>
      </c>
    </row>
    <row r="9" spans="1:29" s="21" customFormat="1" ht="25.5">
      <c r="A9" s="31">
        <v>1</v>
      </c>
      <c r="B9" s="31">
        <v>14</v>
      </c>
      <c r="C9" s="40" t="s">
        <v>40</v>
      </c>
      <c r="D9" s="69" t="s">
        <v>49</v>
      </c>
      <c r="E9" s="71">
        <v>0.44097222222222227</v>
      </c>
      <c r="F9" s="31"/>
      <c r="G9" s="61"/>
      <c r="H9" s="31"/>
      <c r="I9" s="61"/>
      <c r="J9" s="31"/>
      <c r="K9" s="61"/>
      <c r="L9" s="31"/>
      <c r="M9" s="61"/>
      <c r="N9" s="31"/>
      <c r="O9" s="94">
        <v>0.004166666666666667</v>
      </c>
      <c r="P9" s="58"/>
      <c r="Q9" s="61"/>
      <c r="R9" s="94">
        <f>G9+I9+K9+M9+O9+Q9</f>
        <v>0.004166666666666667</v>
      </c>
      <c r="S9" s="58">
        <v>0.0227662037037037</v>
      </c>
      <c r="T9" s="95">
        <f>S9-R9</f>
        <v>0.018599537037037036</v>
      </c>
      <c r="U9" s="26">
        <f>IF(S9&lt;&gt;"",IF(T9&gt;$AB$8,"прев.КВ",IF(W9&gt;0,"сн с этапов",T9)),"не старт.")</f>
        <v>0.018599537037037036</v>
      </c>
      <c r="V9" s="53">
        <f>IF(ISNUMBER(U9),0,IF(U9="прев.КВ",2,IF(U9="сн с этапов",1,IF(U9="не фин.",4,3))))</f>
        <v>0</v>
      </c>
      <c r="W9" s="31"/>
      <c r="X9" s="88">
        <v>1</v>
      </c>
      <c r="Y9" s="93"/>
      <c r="Z9" s="38"/>
      <c r="AA9" s="67"/>
      <c r="AB9" s="67"/>
      <c r="AC9" s="67"/>
    </row>
    <row r="10" spans="1:29" s="21" customFormat="1" ht="25.5">
      <c r="A10" s="31">
        <v>2</v>
      </c>
      <c r="B10" s="31">
        <v>12</v>
      </c>
      <c r="C10" s="40" t="s">
        <v>38</v>
      </c>
      <c r="D10" s="69" t="s">
        <v>48</v>
      </c>
      <c r="E10" s="71">
        <v>0.43402777777777773</v>
      </c>
      <c r="F10" s="31"/>
      <c r="G10" s="61"/>
      <c r="H10" s="31"/>
      <c r="I10" s="61"/>
      <c r="J10" s="31"/>
      <c r="K10" s="61"/>
      <c r="L10" s="31"/>
      <c r="M10" s="61"/>
      <c r="N10" s="31"/>
      <c r="O10" s="91"/>
      <c r="P10" s="31"/>
      <c r="Q10" s="61"/>
      <c r="R10" s="91"/>
      <c r="S10" s="58">
        <v>0.018784722222222223</v>
      </c>
      <c r="T10" s="93">
        <f>S10-R10</f>
        <v>0.018784722222222223</v>
      </c>
      <c r="U10" s="26">
        <f>IF(S10&lt;&gt;"",IF(T10&gt;$AB$8,"прев.КВ",IF(W10&gt;0,"сн с этапов",T10)),"не старт.")</f>
        <v>0.018784722222222223</v>
      </c>
      <c r="V10" s="53">
        <f>IF(ISNUMBER(U10),0,IF(U10="прев.КВ",2,IF(U10="сн с этапов",1,IF(U10="не фин.",4,3))))</f>
        <v>0</v>
      </c>
      <c r="W10" s="31"/>
      <c r="X10" s="31">
        <v>2</v>
      </c>
      <c r="Y10" s="93"/>
      <c r="Z10" s="38"/>
      <c r="AA10" s="67"/>
      <c r="AB10" s="67"/>
      <c r="AC10" s="67"/>
    </row>
    <row r="11" spans="1:29" s="21" customFormat="1" ht="19.5">
      <c r="A11" s="31">
        <v>3</v>
      </c>
      <c r="B11" s="31">
        <v>19</v>
      </c>
      <c r="C11" s="40" t="s">
        <v>37</v>
      </c>
      <c r="D11" s="69" t="s">
        <v>57</v>
      </c>
      <c r="E11" s="71">
        <v>0.4479166666666667</v>
      </c>
      <c r="F11" s="31"/>
      <c r="G11" s="61"/>
      <c r="H11" s="31"/>
      <c r="I11" s="61"/>
      <c r="J11" s="31"/>
      <c r="K11" s="61"/>
      <c r="L11" s="31"/>
      <c r="M11" s="61"/>
      <c r="N11" s="31"/>
      <c r="O11" s="91"/>
      <c r="P11" s="31"/>
      <c r="Q11" s="61"/>
      <c r="R11" s="91"/>
      <c r="S11" s="58">
        <v>0.03395833333333333</v>
      </c>
      <c r="T11" s="93">
        <f>S11-R11</f>
        <v>0.03395833333333333</v>
      </c>
      <c r="U11" s="26">
        <f>IF(S11&lt;&gt;"",IF(T11&gt;'юноши-девушки'!$AB$8,"прев.КВ",IF(W11&gt;0,"сн с этапов",T11)),"не старт.")</f>
        <v>0.03395833333333333</v>
      </c>
      <c r="V11" s="53">
        <f>IF(ISNUMBER(U11),0,IF(U11="прев.КВ",2,IF(U11="сн с этапов",1,IF(U11="не фин.",4,3))))</f>
        <v>0</v>
      </c>
      <c r="W11" s="31"/>
      <c r="X11" s="31">
        <v>3</v>
      </c>
      <c r="Y11" s="31"/>
      <c r="Z11" s="38"/>
      <c r="AA11" s="66"/>
      <c r="AB11" s="68"/>
      <c r="AC11" s="67" t="s">
        <v>35</v>
      </c>
    </row>
    <row r="12" spans="1:29" s="21" customFormat="1" ht="19.5">
      <c r="A12" s="31">
        <v>4</v>
      </c>
      <c r="B12" s="31">
        <v>20</v>
      </c>
      <c r="C12" s="40" t="s">
        <v>43</v>
      </c>
      <c r="D12" s="69" t="s">
        <v>45</v>
      </c>
      <c r="E12" s="71">
        <v>0.4270833333333333</v>
      </c>
      <c r="F12" s="31"/>
      <c r="G12" s="61"/>
      <c r="H12" s="31"/>
      <c r="I12" s="61"/>
      <c r="J12" s="31"/>
      <c r="K12" s="61"/>
      <c r="L12" s="31" t="s">
        <v>61</v>
      </c>
      <c r="M12" s="61"/>
      <c r="N12" s="31"/>
      <c r="O12" s="91"/>
      <c r="P12" s="31"/>
      <c r="Q12" s="61"/>
      <c r="R12" s="91"/>
      <c r="S12" s="58">
        <v>0.047060185185185184</v>
      </c>
      <c r="T12" s="93">
        <f>S12-R12</f>
        <v>0.047060185185185184</v>
      </c>
      <c r="U12" s="26" t="str">
        <f>IF(S12&lt;&gt;"",IF(T12&gt;$AB$8,"прев.КВ",IF(W12&gt;0,"сн с этапов",T12)),"не старт.")</f>
        <v>сн с этапов</v>
      </c>
      <c r="V12" s="53">
        <f>IF(ISNUMBER(U12),0,IF(U12="прев.КВ",2,IF(U12="сн с этапов",1,IF(U12="не фин.",4,3))))</f>
        <v>1</v>
      </c>
      <c r="W12" s="31">
        <f>COUNTIF(F12:P12,"сн")</f>
        <v>1</v>
      </c>
      <c r="X12" s="31">
        <v>4</v>
      </c>
      <c r="Y12" s="72" t="s">
        <v>63</v>
      </c>
      <c r="Z12" s="52"/>
      <c r="AA12" s="67"/>
      <c r="AB12" s="67"/>
      <c r="AC12" s="67"/>
    </row>
    <row r="13" spans="1:29" s="21" customFormat="1" ht="20.25" thickBot="1">
      <c r="A13" s="31">
        <v>5</v>
      </c>
      <c r="B13" s="34">
        <v>21</v>
      </c>
      <c r="C13" s="41" t="s">
        <v>42</v>
      </c>
      <c r="D13" s="42" t="s">
        <v>56</v>
      </c>
      <c r="E13" s="71">
        <v>0.4548611111111111</v>
      </c>
      <c r="F13" s="34"/>
      <c r="G13" s="61"/>
      <c r="H13" s="34"/>
      <c r="I13" s="61"/>
      <c r="J13" s="34"/>
      <c r="K13" s="61"/>
      <c r="L13" s="34" t="s">
        <v>61</v>
      </c>
      <c r="M13" s="61"/>
      <c r="N13" s="34"/>
      <c r="O13" s="92"/>
      <c r="P13" s="34"/>
      <c r="Q13" s="61"/>
      <c r="R13" s="92"/>
      <c r="S13" s="59">
        <v>0.05011574074074074</v>
      </c>
      <c r="T13" s="96">
        <f>S13-R13</f>
        <v>0.05011574074074074</v>
      </c>
      <c r="U13" s="27" t="str">
        <f>IF(S13&lt;&gt;"",IF(T13&gt;$AB$8,"прев.КВ",IF(W13&gt;0,"сн с этапов",T13)),"не старт.")</f>
        <v>сн с этапов</v>
      </c>
      <c r="V13" s="53">
        <f>IF(ISNUMBER(U13),0,IF(U13="прев.КВ",2,IF(U13="сн с этапов",1,IF(U13="не фин.",4,3))))</f>
        <v>1</v>
      </c>
      <c r="W13" s="34">
        <f>COUNTIF(F13:P13,"сн")</f>
        <v>1</v>
      </c>
      <c r="X13" s="34">
        <v>5</v>
      </c>
      <c r="Y13" s="34"/>
      <c r="Z13" s="38"/>
      <c r="AA13" s="145" t="s">
        <v>31</v>
      </c>
      <c r="AB13" s="145"/>
      <c r="AC13" s="67" t="s">
        <v>35</v>
      </c>
    </row>
    <row r="14" s="21" customFormat="1" ht="22.5" customHeight="1"/>
    <row r="15" spans="2:24" s="19" customFormat="1" ht="13.5" customHeight="1" hidden="1" thickBot="1">
      <c r="B15" s="105"/>
      <c r="C15" s="106"/>
      <c r="D15" s="106"/>
      <c r="E15" s="25"/>
      <c r="S15" s="24"/>
      <c r="X15" s="51">
        <v>6</v>
      </c>
    </row>
    <row r="16" spans="2:24" s="19" customFormat="1" ht="13.5" customHeight="1" hidden="1" thickBot="1">
      <c r="B16" s="103"/>
      <c r="C16" s="104"/>
      <c r="D16" s="104"/>
      <c r="E16" s="22"/>
      <c r="S16" s="24"/>
      <c r="X16" s="49">
        <v>7</v>
      </c>
    </row>
    <row r="17" s="19" customFormat="1" ht="13.5" customHeight="1"/>
    <row r="18" spans="2:24" s="19" customFormat="1" ht="13.5" customHeight="1">
      <c r="B18" s="32"/>
      <c r="C18" s="32"/>
      <c r="D18" s="32"/>
      <c r="E18" s="33"/>
      <c r="X18" s="30"/>
    </row>
    <row r="19" spans="2:24" s="19" customFormat="1" ht="13.5" customHeight="1">
      <c r="B19" s="32"/>
      <c r="C19" s="32"/>
      <c r="D19" s="32"/>
      <c r="E19" s="33"/>
      <c r="X19" s="30"/>
    </row>
    <row r="20" spans="1:24" s="19" customFormat="1" ht="13.5" customHeight="1">
      <c r="A20" s="19" t="s">
        <v>32</v>
      </c>
      <c r="B20" s="32"/>
      <c r="C20" s="32"/>
      <c r="D20" s="19" t="s">
        <v>62</v>
      </c>
      <c r="E20" s="33"/>
      <c r="G20" s="102">
        <f ca="1">NOW()</f>
        <v>40584.4265875</v>
      </c>
      <c r="H20" s="102"/>
      <c r="I20" s="102"/>
      <c r="J20" s="102"/>
      <c r="X20" s="30"/>
    </row>
    <row r="21" s="19" customFormat="1" ht="12.75"/>
    <row r="22" s="19" customFormat="1" ht="15.75">
      <c r="A22" s="23" t="s">
        <v>33</v>
      </c>
    </row>
    <row r="23" spans="1:8" s="19" customFormat="1" ht="15.75">
      <c r="A23" s="23" t="s">
        <v>65</v>
      </c>
      <c r="G23" s="64"/>
      <c r="H23" s="64"/>
    </row>
    <row r="24" s="19" customFormat="1" ht="12.75">
      <c r="P24" s="24"/>
    </row>
  </sheetData>
  <sheetProtection password="C713" sheet="1" objects="1" scenarios="1" selectLockedCells="1" selectUnlockedCells="1"/>
  <mergeCells count="34">
    <mergeCell ref="A6:A7"/>
    <mergeCell ref="B6:B7"/>
    <mergeCell ref="A5:C5"/>
    <mergeCell ref="A1:Z1"/>
    <mergeCell ref="A2:Z2"/>
    <mergeCell ref="A4:Z4"/>
    <mergeCell ref="AA13:AB13"/>
    <mergeCell ref="M6:M7"/>
    <mergeCell ref="X6:X7"/>
    <mergeCell ref="Y6:Y7"/>
    <mergeCell ref="N6:N7"/>
    <mergeCell ref="O6:O7"/>
    <mergeCell ref="R6:R7"/>
    <mergeCell ref="S6:S7"/>
    <mergeCell ref="G20:J20"/>
    <mergeCell ref="B16:D16"/>
    <mergeCell ref="B15:D15"/>
    <mergeCell ref="C6:C7"/>
    <mergeCell ref="D6:D7"/>
    <mergeCell ref="E6:E7"/>
    <mergeCell ref="F6:F7"/>
    <mergeCell ref="I6:I7"/>
    <mergeCell ref="G6:G7"/>
    <mergeCell ref="H6:H7"/>
    <mergeCell ref="P6:P7"/>
    <mergeCell ref="Q6:Q7"/>
    <mergeCell ref="J6:J7"/>
    <mergeCell ref="K6:K7"/>
    <mergeCell ref="L6:L7"/>
    <mergeCell ref="Z6:Z7"/>
    <mergeCell ref="T6:T7"/>
    <mergeCell ref="U6:U7"/>
    <mergeCell ref="V6:V7"/>
    <mergeCell ref="W6:W7"/>
  </mergeCells>
  <printOptions/>
  <pageMargins left="0.393700787401575" right="0.393700787401575" top="0.78740157480315" bottom="0.393700787401575" header="0.511811023622047" footer="0.511811023622047"/>
  <pageSetup fitToHeight="1" fitToWidth="1" horizontalDpi="300" verticalDpi="3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2011-02-07T08:59:01Z</cp:lastPrinted>
  <dcterms:created xsi:type="dcterms:W3CDTF">1996-10-08T23:32:33Z</dcterms:created>
  <dcterms:modified xsi:type="dcterms:W3CDTF">2011-02-10T07:14:17Z</dcterms:modified>
  <cp:category/>
  <cp:version/>
  <cp:contentType/>
  <cp:contentStatus/>
</cp:coreProperties>
</file>